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pez\Documents\AÑO 2019\AUDITORIA EXTERNA 2019LUCIO\PRESTAMOS BANCARIOS\1 PAPEL DE TRABAJO PRESTAMOS2018\"/>
    </mc:Choice>
  </mc:AlternateContent>
  <xr:revisionPtr revIDLastSave="0" documentId="8_{9DF67F31-D1B9-4D04-A3D3-3F08D52CD420}" xr6:coauthVersionLast="36" xr6:coauthVersionMax="36" xr10:uidLastSave="{00000000-0000-0000-0000-000000000000}"/>
  <bookViews>
    <workbookView xWindow="240" yWindow="732" windowWidth="20112" windowHeight="7332" firstSheet="2" activeTab="2" xr2:uid="{00000000-000D-0000-FFFF-FFFF00000000}"/>
  </bookViews>
  <sheets>
    <sheet name="PRESTAMOS FONDEO 2016" sheetId="14" r:id="rId1"/>
    <sheet name="PRESTAMOS FONDEO 2017" sheetId="15" r:id="rId2"/>
    <sheet name="PRESTAMOS FONDEO 2018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6" l="1"/>
  <c r="L29" i="16" l="1"/>
  <c r="K29" i="16"/>
  <c r="F29" i="16"/>
  <c r="M29" i="16"/>
  <c r="N33" i="15" l="1"/>
  <c r="L33" i="15"/>
  <c r="E33" i="15"/>
  <c r="K33" i="15"/>
  <c r="M33" i="15"/>
  <c r="O17" i="15"/>
  <c r="K69" i="15"/>
  <c r="L69" i="15"/>
  <c r="F69" i="15"/>
  <c r="M68" i="15"/>
  <c r="I68" i="15"/>
  <c r="I67" i="15"/>
  <c r="I66" i="15"/>
  <c r="I65" i="15"/>
  <c r="I64" i="15"/>
  <c r="I63" i="15"/>
  <c r="M62" i="15"/>
  <c r="I62" i="15"/>
  <c r="I61" i="15"/>
  <c r="I60" i="15"/>
  <c r="M59" i="15"/>
  <c r="I59" i="15"/>
  <c r="I58" i="15"/>
  <c r="I57" i="15"/>
  <c r="M56" i="15"/>
  <c r="I56" i="15"/>
  <c r="I55" i="15"/>
  <c r="F43" i="15"/>
  <c r="E43" i="15"/>
  <c r="M41" i="15"/>
  <c r="F33" i="15"/>
  <c r="O32" i="15"/>
  <c r="I32" i="15"/>
  <c r="O31" i="15" l="1"/>
  <c r="I31" i="15"/>
  <c r="I30" i="15"/>
  <c r="O29" i="15" l="1"/>
  <c r="I29" i="15"/>
  <c r="I28" i="15"/>
  <c r="I27" i="15"/>
  <c r="O26" i="15" l="1"/>
  <c r="I26" i="15"/>
  <c r="I25" i="15"/>
  <c r="I24" i="15"/>
  <c r="O23" i="15"/>
  <c r="I23" i="15"/>
  <c r="I22" i="15"/>
  <c r="I21" i="15"/>
  <c r="O20" i="15"/>
  <c r="I20" i="15"/>
  <c r="I19" i="15"/>
  <c r="I18" i="15"/>
  <c r="I17" i="15"/>
  <c r="I14" i="15"/>
  <c r="I13" i="15"/>
  <c r="I12" i="15"/>
  <c r="I15" i="15"/>
  <c r="I16" i="15"/>
  <c r="O33" i="15" l="1"/>
  <c r="L43" i="15"/>
  <c r="K43" i="15"/>
  <c r="M42" i="15"/>
  <c r="I41" i="15"/>
  <c r="M40" i="15"/>
  <c r="M43" i="15" l="1"/>
  <c r="F59" i="14"/>
  <c r="I56" i="14"/>
  <c r="F26" i="14" l="1"/>
  <c r="L26" i="14"/>
  <c r="K26" i="14"/>
  <c r="I25" i="14"/>
  <c r="M26" i="14" l="1"/>
  <c r="I24" i="14"/>
  <c r="M48" i="14" l="1"/>
  <c r="M49" i="14" s="1"/>
  <c r="M50" i="14" s="1"/>
  <c r="M51" i="14" l="1"/>
  <c r="M52" i="14"/>
  <c r="M53" i="14" s="1"/>
  <c r="M54" i="14" s="1"/>
  <c r="M55" i="14" s="1"/>
  <c r="M56" i="14" s="1"/>
  <c r="L59" i="14"/>
  <c r="K59" i="14"/>
  <c r="M34" i="14" l="1"/>
  <c r="M13" i="14"/>
  <c r="M14" i="14" s="1"/>
  <c r="M15" i="14" s="1"/>
  <c r="M17" i="14" s="1"/>
  <c r="M18" i="14" s="1"/>
  <c r="M23" i="14" s="1"/>
  <c r="M24" i="14" s="1"/>
  <c r="M25" i="14" s="1"/>
  <c r="I34" i="14"/>
  <c r="I14" i="14"/>
  <c r="I13" i="14"/>
  <c r="L36" i="14" l="1"/>
  <c r="M35" i="14"/>
  <c r="M33" i="14" l="1"/>
  <c r="M36" i="14" s="1"/>
  <c r="K36" i="14"/>
  <c r="I23" i="14" l="1"/>
  <c r="I22" i="14"/>
  <c r="I21" i="14"/>
  <c r="I20" i="14"/>
  <c r="I19" i="14"/>
  <c r="I18" i="14"/>
</calcChain>
</file>

<file path=xl/sharedStrings.xml><?xml version="1.0" encoding="utf-8"?>
<sst xmlns="http://schemas.openxmlformats.org/spreadsheetml/2006/main" count="216" uniqueCount="51">
  <si>
    <t>ST</t>
  </si>
  <si>
    <t>IMPORTE</t>
  </si>
  <si>
    <t>FECHA</t>
  </si>
  <si>
    <t>TASA</t>
  </si>
  <si>
    <t>PERIODO</t>
  </si>
  <si>
    <t>INTERES</t>
  </si>
  <si>
    <t xml:space="preserve">AMORTIZACIÓN </t>
  </si>
  <si>
    <t>VENCIMIENTO</t>
  </si>
  <si>
    <t>TOTAL</t>
  </si>
  <si>
    <t>DISPOSICION</t>
  </si>
  <si>
    <t>TIIE A 28D</t>
  </si>
  <si>
    <t xml:space="preserve">PLAZO </t>
  </si>
  <si>
    <t>90 DIAS</t>
  </si>
  <si>
    <t>DISPOSICIONES DE LINEA DE CREDITO NAFIN INTERMEDIARIOS FINANCIEROS</t>
  </si>
  <si>
    <t>DISPOSICIONES DE LINEA DE CREDITO NAFIN CADENAS PRODUCTIVAS</t>
  </si>
  <si>
    <t>TASA NAFIN</t>
  </si>
  <si>
    <t>1 DIA A 180 DIAS</t>
  </si>
  <si>
    <t>SALDO</t>
  </si>
  <si>
    <t>DISPUESTO</t>
  </si>
  <si>
    <t>180 DÍAS</t>
  </si>
  <si>
    <t>90 DÍAS</t>
  </si>
  <si>
    <t xml:space="preserve">SALDO AL </t>
  </si>
  <si>
    <t xml:space="preserve">TASA NAFIN = TIIE AL PLAZO + 0.50 </t>
  </si>
  <si>
    <t>DISPOSICIONES DE LINEA DE CREDITO BBVA BANCOMER</t>
  </si>
  <si>
    <t>30 DIAS</t>
  </si>
  <si>
    <t>29 DIAS</t>
  </si>
  <si>
    <t>31 DIAS</t>
  </si>
  <si>
    <t>EL IMPORTE DEL PRESTAMO ES DE 248 DISPOSICONES REALIZADAS DE ENERO A DICIEMBRE DE 2016</t>
  </si>
  <si>
    <t xml:space="preserve"> </t>
  </si>
  <si>
    <t>10 DÍAS</t>
  </si>
  <si>
    <t>EL IMPORTE DEL PRESTAMO ES DE 9 ,622 DISPOSICONES REALIZADAS DE ENERO A OCTUBRE DE 2017</t>
  </si>
  <si>
    <t>92 DIAS</t>
  </si>
  <si>
    <t>28 DIAS</t>
  </si>
  <si>
    <t>59 DIAS</t>
  </si>
  <si>
    <t>61 DIAS</t>
  </si>
  <si>
    <t>141 DIAS</t>
  </si>
  <si>
    <t>DISPUESTO 2017</t>
  </si>
  <si>
    <t>DISPUESTO 2018</t>
  </si>
  <si>
    <t>43 DÍAS</t>
  </si>
  <si>
    <t>120 DÍAS</t>
  </si>
  <si>
    <t>20 DIAS</t>
  </si>
  <si>
    <t>TASA BASE *</t>
  </si>
  <si>
    <t xml:space="preserve"> * TASA BASE = TIIE AL PLAZO + 0.50 </t>
  </si>
  <si>
    <t>2017 PAGADOS EN 2018</t>
  </si>
  <si>
    <t>DE PAGO</t>
  </si>
  <si>
    <t xml:space="preserve">SALDO DESPUES DE AMORTIZACION </t>
  </si>
  <si>
    <t>TOTAL DEL PAGO</t>
  </si>
  <si>
    <t>FECHA DE PAGO</t>
  </si>
  <si>
    <t>DISPUESTO AL 31-DIC-2018</t>
  </si>
  <si>
    <t>SE PREPAGO</t>
  </si>
  <si>
    <t>DISPOSICIONES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</si>
</sst>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0.0000%"/>
    <numFmt numFmtId="166" formatCode="#,##0.00_ ;\-#,##0.00\ "/>
    <numFmt numFmtId="167" formatCode="#,##0.000_ ;\-#,##0.0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/>
    <xf numFmtId="43" fontId="2" fillId="2" borderId="2" xfId="0" applyNumberFormat="1" applyFont="1" applyFill="1" applyBorder="1"/>
    <xf numFmtId="43" fontId="2" fillId="2" borderId="14" xfId="0" applyNumberFormat="1" applyFont="1" applyFill="1" applyBorder="1"/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Border="1"/>
    <xf numFmtId="10" fontId="4" fillId="0" borderId="3" xfId="2" applyNumberFormat="1" applyFont="1" applyFill="1" applyBorder="1"/>
    <xf numFmtId="0" fontId="0" fillId="0" borderId="3" xfId="0" applyFont="1" applyBorder="1" applyAlignment="1">
      <alignment horizontal="center"/>
    </xf>
    <xf numFmtId="0" fontId="5" fillId="2" borderId="15" xfId="0" applyFont="1" applyFill="1" applyBorder="1"/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3" fontId="0" fillId="0" borderId="3" xfId="1" applyNumberFormat="1" applyFont="1" applyBorder="1"/>
    <xf numFmtId="165" fontId="4" fillId="0" borderId="3" xfId="2" applyNumberFormat="1" applyFont="1" applyFill="1" applyBorder="1"/>
    <xf numFmtId="43" fontId="0" fillId="2" borderId="13" xfId="0" applyNumberFormat="1" applyFill="1" applyBorder="1"/>
    <xf numFmtId="0" fontId="0" fillId="0" borderId="0" xfId="0"/>
    <xf numFmtId="43" fontId="0" fillId="0" borderId="0" xfId="1" applyFont="1"/>
    <xf numFmtId="43" fontId="2" fillId="0" borderId="3" xfId="0" applyNumberFormat="1" applyFont="1" applyFill="1" applyBorder="1"/>
    <xf numFmtId="164" fontId="0" fillId="0" borderId="1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7" fillId="0" borderId="0" xfId="0" applyFont="1"/>
    <xf numFmtId="15" fontId="5" fillId="2" borderId="17" xfId="0" applyNumberFormat="1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43" fontId="2" fillId="0" borderId="1" xfId="0" applyNumberFormat="1" applyFont="1" applyFill="1" applyBorder="1"/>
    <xf numFmtId="2" fontId="0" fillId="0" borderId="0" xfId="0" applyNumberFormat="1"/>
    <xf numFmtId="2" fontId="2" fillId="2" borderId="2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0" fillId="2" borderId="21" xfId="0" applyFill="1" applyBorder="1"/>
    <xf numFmtId="43" fontId="0" fillId="2" borderId="21" xfId="0" applyNumberFormat="1" applyFill="1" applyBorder="1"/>
    <xf numFmtId="43" fontId="2" fillId="2" borderId="22" xfId="0" applyNumberFormat="1" applyFont="1" applyFill="1" applyBorder="1"/>
    <xf numFmtId="43" fontId="0" fillId="0" borderId="1" xfId="1" applyFont="1" applyBorder="1"/>
    <xf numFmtId="165" fontId="4" fillId="0" borderId="1" xfId="2" applyNumberFormat="1" applyFont="1" applyFill="1" applyBorder="1"/>
    <xf numFmtId="10" fontId="4" fillId="0" borderId="1" xfId="2" applyNumberFormat="1" applyFont="1" applyFill="1" applyBorder="1"/>
    <xf numFmtId="0" fontId="0" fillId="0" borderId="1" xfId="0" applyFont="1" applyBorder="1" applyAlignment="1">
      <alignment horizontal="center"/>
    </xf>
    <xf numFmtId="43" fontId="0" fillId="0" borderId="1" xfId="1" applyNumberFormat="1" applyFont="1" applyBorder="1"/>
    <xf numFmtId="14" fontId="0" fillId="0" borderId="1" xfId="0" applyNumberFormat="1" applyBorder="1" applyAlignment="1">
      <alignment horizontal="center"/>
    </xf>
    <xf numFmtId="43" fontId="2" fillId="2" borderId="21" xfId="1" applyFont="1" applyFill="1" applyBorder="1"/>
    <xf numFmtId="43" fontId="2" fillId="2" borderId="22" xfId="1" applyFont="1" applyFill="1" applyBorder="1" applyAlignment="1">
      <alignment horizontal="center"/>
    </xf>
    <xf numFmtId="43" fontId="0" fillId="0" borderId="0" xfId="0" applyNumberFormat="1"/>
    <xf numFmtId="43" fontId="2" fillId="2" borderId="13" xfId="1" applyFont="1" applyFill="1" applyBorder="1"/>
    <xf numFmtId="43" fontId="0" fillId="0" borderId="1" xfId="1" applyFont="1" applyFill="1" applyBorder="1"/>
    <xf numFmtId="1" fontId="0" fillId="0" borderId="3" xfId="0" applyNumberFormat="1" applyBorder="1" applyAlignment="1">
      <alignment horizontal="center"/>
    </xf>
    <xf numFmtId="43" fontId="0" fillId="0" borderId="1" xfId="1" applyNumberFormat="1" applyFont="1" applyFill="1" applyBorder="1"/>
    <xf numFmtId="166" fontId="2" fillId="0" borderId="3" xfId="0" applyNumberFormat="1" applyFont="1" applyFill="1" applyBorder="1"/>
    <xf numFmtId="43" fontId="0" fillId="0" borderId="3" xfId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/>
    <xf numFmtId="0" fontId="0" fillId="0" borderId="3" xfId="0" applyFill="1" applyBorder="1" applyAlignment="1">
      <alignment horizontal="center"/>
    </xf>
    <xf numFmtId="43" fontId="0" fillId="0" borderId="3" xfId="1" applyFont="1" applyFill="1" applyBorder="1"/>
    <xf numFmtId="0" fontId="0" fillId="0" borderId="3" xfId="0" applyFont="1" applyFill="1" applyBorder="1" applyAlignment="1">
      <alignment horizontal="center"/>
    </xf>
    <xf numFmtId="43" fontId="0" fillId="0" borderId="3" xfId="1" applyNumberFormat="1" applyFont="1" applyFill="1" applyBorder="1"/>
    <xf numFmtId="0" fontId="0" fillId="0" borderId="1" xfId="0" applyFill="1" applyBorder="1" applyAlignment="1">
      <alignment horizontal="center"/>
    </xf>
    <xf numFmtId="43" fontId="5" fillId="2" borderId="12" xfId="0" applyNumberFormat="1" applyFont="1" applyFill="1" applyBorder="1" applyAlignment="1">
      <alignment horizontal="center"/>
    </xf>
    <xf numFmtId="43" fontId="0" fillId="2" borderId="2" xfId="0" applyNumberFormat="1" applyFill="1" applyBorder="1"/>
    <xf numFmtId="166" fontId="2" fillId="0" borderId="3" xfId="1" applyNumberFormat="1" applyFont="1" applyBorder="1"/>
    <xf numFmtId="2" fontId="2" fillId="2" borderId="2" xfId="0" applyNumberFormat="1" applyFont="1" applyFill="1" applyBorder="1" applyAlignment="1">
      <alignment horizontal="right"/>
    </xf>
    <xf numFmtId="43" fontId="0" fillId="2" borderId="23" xfId="0" applyNumberFormat="1" applyFill="1" applyBorder="1"/>
    <xf numFmtId="15" fontId="5" fillId="2" borderId="16" xfId="0" applyNumberFormat="1" applyFont="1" applyFill="1" applyBorder="1" applyAlignment="1">
      <alignment horizontal="center"/>
    </xf>
    <xf numFmtId="166" fontId="2" fillId="0" borderId="16" xfId="0" applyNumberFormat="1" applyFont="1" applyFill="1" applyBorder="1"/>
    <xf numFmtId="166" fontId="0" fillId="0" borderId="1" xfId="1" applyNumberFormat="1" applyFont="1" applyFill="1" applyBorder="1"/>
    <xf numFmtId="165" fontId="0" fillId="0" borderId="1" xfId="2" applyNumberFormat="1" applyFont="1" applyBorder="1"/>
    <xf numFmtId="43" fontId="8" fillId="0" borderId="20" xfId="1" applyFont="1" applyFill="1" applyBorder="1" applyAlignment="1">
      <alignment vertical="center"/>
    </xf>
    <xf numFmtId="43" fontId="0" fillId="2" borderId="2" xfId="0" applyNumberFormat="1" applyFont="1" applyFill="1" applyBorder="1"/>
    <xf numFmtId="43" fontId="0" fillId="2" borderId="14" xfId="0" applyNumberFormat="1" applyFont="1" applyFill="1" applyBorder="1"/>
    <xf numFmtId="43" fontId="0" fillId="0" borderId="3" xfId="0" applyNumberFormat="1" applyFont="1" applyFill="1" applyBorder="1"/>
    <xf numFmtId="166" fontId="0" fillId="0" borderId="3" xfId="1" applyNumberFormat="1" applyFont="1" applyFill="1" applyBorder="1"/>
    <xf numFmtId="0" fontId="0" fillId="3" borderId="0" xfId="0" applyFill="1"/>
    <xf numFmtId="166" fontId="0" fillId="0" borderId="1" xfId="0" applyNumberFormat="1" applyFont="1" applyFill="1" applyBorder="1"/>
    <xf numFmtId="43" fontId="0" fillId="0" borderId="1" xfId="0" applyNumberFormat="1" applyFont="1" applyFill="1" applyBorder="1"/>
    <xf numFmtId="0" fontId="0" fillId="2" borderId="21" xfId="0" applyFont="1" applyFill="1" applyBorder="1"/>
    <xf numFmtId="43" fontId="0" fillId="2" borderId="22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Font="1"/>
    <xf numFmtId="0" fontId="2" fillId="2" borderId="15" xfId="0" applyFont="1" applyFill="1" applyBorder="1"/>
    <xf numFmtId="0" fontId="2" fillId="2" borderId="17" xfId="0" applyFont="1" applyFill="1" applyBorder="1" applyAlignment="1">
      <alignment horizontal="center"/>
    </xf>
    <xf numFmtId="15" fontId="2" fillId="2" borderId="17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5" fontId="2" fillId="2" borderId="16" xfId="0" applyNumberFormat="1" applyFont="1" applyFill="1" applyBorder="1" applyAlignment="1">
      <alignment horizontal="center"/>
    </xf>
    <xf numFmtId="0" fontId="2" fillId="0" borderId="3" xfId="0" applyFont="1" applyFill="1" applyBorder="1"/>
    <xf numFmtId="1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6" fontId="0" fillId="2" borderId="23" xfId="0" applyNumberFormat="1" applyFont="1" applyFill="1" applyBorder="1"/>
    <xf numFmtId="43" fontId="0" fillId="2" borderId="21" xfId="1" applyFont="1" applyFill="1" applyBorder="1"/>
    <xf numFmtId="43" fontId="0" fillId="2" borderId="22" xfId="1" applyFont="1" applyFill="1" applyBorder="1" applyAlignment="1">
      <alignment horizontal="center"/>
    </xf>
    <xf numFmtId="43" fontId="0" fillId="0" borderId="0" xfId="0" applyNumberFormat="1" applyFont="1"/>
    <xf numFmtId="0" fontId="9" fillId="0" borderId="0" xfId="0" applyFont="1"/>
    <xf numFmtId="14" fontId="2" fillId="2" borderId="16" xfId="0" applyNumberFormat="1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2" fillId="0" borderId="3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43" fontId="0" fillId="2" borderId="23" xfId="0" applyNumberFormat="1" applyFont="1" applyFill="1" applyBorder="1"/>
    <xf numFmtId="0" fontId="0" fillId="2" borderId="13" xfId="0" applyFont="1" applyFill="1" applyBorder="1" applyAlignment="1">
      <alignment horizontal="center"/>
    </xf>
    <xf numFmtId="43" fontId="0" fillId="2" borderId="12" xfId="0" applyNumberFormat="1" applyFont="1" applyFill="1" applyBorder="1" applyAlignment="1">
      <alignment horizontal="center"/>
    </xf>
    <xf numFmtId="0" fontId="0" fillId="3" borderId="0" xfId="0" applyFont="1" applyFill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15" fontId="2" fillId="3" borderId="0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167" fontId="0" fillId="0" borderId="1" xfId="1" applyNumberFormat="1" applyFont="1" applyFill="1" applyBorder="1"/>
    <xf numFmtId="166" fontId="0" fillId="0" borderId="3" xfId="1" applyNumberFormat="1" applyFont="1" applyBorder="1"/>
    <xf numFmtId="43" fontId="11" fillId="0" borderId="3" xfId="1" applyNumberFormat="1" applyFont="1" applyBorder="1"/>
    <xf numFmtId="166" fontId="0" fillId="2" borderId="22" xfId="0" applyNumberFormat="1" applyFont="1" applyFill="1" applyBorder="1"/>
    <xf numFmtId="14" fontId="0" fillId="0" borderId="3" xfId="0" applyNumberFormat="1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739140</xdr:colOff>
      <xdr:row>6</xdr:row>
      <xdr:rowOff>9525</xdr:rowOff>
    </xdr:to>
    <xdr:pic>
      <xdr:nvPicPr>
        <xdr:cNvPr id="3" name="Picture 12" descr="FIDEICOMIS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2880"/>
          <a:ext cx="253746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739140</xdr:colOff>
      <xdr:row>6</xdr:row>
      <xdr:rowOff>9525</xdr:rowOff>
    </xdr:to>
    <xdr:pic>
      <xdr:nvPicPr>
        <xdr:cNvPr id="2" name="Picture 12" descr="FIDEICOMISO">
          <a:extLst>
            <a:ext uri="{FF2B5EF4-FFF2-40B4-BE49-F238E27FC236}">
              <a16:creationId xmlns:a16="http://schemas.microsoft.com/office/drawing/2014/main" id="{3BA80AB2-CB66-49C7-9D72-C932E0D7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2880"/>
          <a:ext cx="253746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402590</xdr:colOff>
      <xdr:row>0</xdr:row>
      <xdr:rowOff>0</xdr:rowOff>
    </xdr:from>
    <xdr:to>
      <xdr:col>15</xdr:col>
      <xdr:colOff>941705</xdr:colOff>
      <xdr:row>3</xdr:row>
      <xdr:rowOff>23495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1BEA0D-CD33-4480-A9C6-F99E1771D9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7890" y="0"/>
          <a:ext cx="1986915" cy="5721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213360</xdr:colOff>
      <xdr:row>0</xdr:row>
      <xdr:rowOff>30480</xdr:rowOff>
    </xdr:from>
    <xdr:to>
      <xdr:col>2</xdr:col>
      <xdr:colOff>957580</xdr:colOff>
      <xdr:row>3</xdr:row>
      <xdr:rowOff>155575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9B3A76-670E-43C3-8F68-E2DDD2CB788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" y="30480"/>
          <a:ext cx="1742440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4:M84"/>
  <sheetViews>
    <sheetView topLeftCell="A25" workbookViewId="0">
      <selection activeCell="E12" sqref="E12"/>
    </sheetView>
  </sheetViews>
  <sheetFormatPr baseColWidth="10" defaultColWidth="11.5546875" defaultRowHeight="14.4" x14ac:dyDescent="0.3"/>
  <cols>
    <col min="1" max="2" width="11.5546875" style="24"/>
    <col min="3" max="3" width="14.6640625" style="24" bestFit="1" customWidth="1"/>
    <col min="4" max="4" width="14.6640625" style="24" customWidth="1"/>
    <col min="5" max="5" width="16.33203125" style="24" bestFit="1" customWidth="1"/>
    <col min="6" max="6" width="15.109375" style="24" bestFit="1" customWidth="1"/>
    <col min="7" max="9" width="11.5546875" style="24"/>
    <col min="10" max="10" width="15" style="24" bestFit="1" customWidth="1"/>
    <col min="11" max="11" width="14.77734375" style="24" bestFit="1" customWidth="1"/>
    <col min="12" max="12" width="16" style="24" customWidth="1"/>
    <col min="13" max="13" width="16.88671875" style="24" bestFit="1" customWidth="1"/>
    <col min="14" max="14" width="11.5546875" style="24"/>
    <col min="15" max="15" width="16.109375" style="24" bestFit="1" customWidth="1"/>
    <col min="16" max="16" width="13.44140625" style="24" bestFit="1" customWidth="1"/>
    <col min="17" max="17" width="11.5546875" style="24"/>
    <col min="18" max="18" width="14.6640625" style="24" bestFit="1" customWidth="1"/>
    <col min="19" max="16384" width="11.5546875" style="24"/>
  </cols>
  <sheetData>
    <row r="4" spans="2:13" ht="15.6" x14ac:dyDescent="0.3">
      <c r="F4" s="30" t="s">
        <v>13</v>
      </c>
    </row>
    <row r="5" spans="2:13" x14ac:dyDescent="0.3">
      <c r="G5" s="1"/>
      <c r="L5" s="25"/>
    </row>
    <row r="6" spans="2:13" x14ac:dyDescent="0.3">
      <c r="G6" s="1"/>
      <c r="L6" s="2"/>
    </row>
    <row r="7" spans="2:13" x14ac:dyDescent="0.3">
      <c r="G7" s="1"/>
    </row>
    <row r="9" spans="2:13" ht="15" thickBot="1" x14ac:dyDescent="0.35"/>
    <row r="10" spans="2:13" ht="15.6" x14ac:dyDescent="0.3">
      <c r="B10" s="4" t="s">
        <v>4</v>
      </c>
      <c r="C10" s="5" t="s">
        <v>2</v>
      </c>
      <c r="D10" s="6" t="s">
        <v>2</v>
      </c>
      <c r="E10" s="6" t="s">
        <v>17</v>
      </c>
      <c r="F10" s="6" t="s">
        <v>1</v>
      </c>
      <c r="G10" s="125" t="s">
        <v>3</v>
      </c>
      <c r="H10" s="126"/>
      <c r="I10" s="127"/>
      <c r="J10" s="5" t="s">
        <v>11</v>
      </c>
      <c r="K10" s="5" t="s">
        <v>5</v>
      </c>
      <c r="L10" s="5" t="s">
        <v>6</v>
      </c>
      <c r="M10" s="7" t="s">
        <v>21</v>
      </c>
    </row>
    <row r="11" spans="2:13" ht="16.2" thickBot="1" x14ac:dyDescent="0.35">
      <c r="B11" s="17"/>
      <c r="C11" s="18" t="s">
        <v>9</v>
      </c>
      <c r="D11" s="19" t="s">
        <v>7</v>
      </c>
      <c r="E11" s="31">
        <v>42369</v>
      </c>
      <c r="F11" s="19" t="s">
        <v>18</v>
      </c>
      <c r="G11" s="20" t="s">
        <v>10</v>
      </c>
      <c r="H11" s="20" t="s">
        <v>0</v>
      </c>
      <c r="I11" s="19" t="s">
        <v>8</v>
      </c>
      <c r="J11" s="18"/>
      <c r="K11" s="18"/>
      <c r="L11" s="18"/>
      <c r="M11" s="31">
        <v>42735</v>
      </c>
    </row>
    <row r="12" spans="2:13" ht="15.6" x14ac:dyDescent="0.3">
      <c r="B12" s="32"/>
      <c r="C12" s="28">
        <v>42320</v>
      </c>
      <c r="D12" s="28">
        <v>42412</v>
      </c>
      <c r="E12" s="14">
        <v>199950083.5</v>
      </c>
      <c r="F12" s="33"/>
      <c r="G12" s="33"/>
      <c r="H12" s="33"/>
      <c r="I12" s="33"/>
      <c r="J12" s="33"/>
      <c r="K12" s="33"/>
      <c r="L12" s="33"/>
      <c r="M12" s="33"/>
    </row>
    <row r="13" spans="2:13" ht="15.6" x14ac:dyDescent="0.3">
      <c r="B13" s="13">
        <v>2</v>
      </c>
      <c r="C13" s="33"/>
      <c r="D13" s="33"/>
      <c r="E13" s="14"/>
      <c r="F13" s="33"/>
      <c r="G13" s="22">
        <v>3.3524999999999999E-2</v>
      </c>
      <c r="H13" s="15">
        <v>3.5000000000000001E-3</v>
      </c>
      <c r="I13" s="22">
        <f>+G13+H13</f>
        <v>3.7025000000000002E-2</v>
      </c>
      <c r="J13" s="16" t="s">
        <v>20</v>
      </c>
      <c r="K13" s="21">
        <v>637493.61080336804</v>
      </c>
      <c r="L13" s="14"/>
      <c r="M13" s="26">
        <f>+E12</f>
        <v>199950083.5</v>
      </c>
    </row>
    <row r="14" spans="2:13" ht="15.6" x14ac:dyDescent="0.3">
      <c r="B14" s="3">
        <v>3</v>
      </c>
      <c r="C14" s="33" t="s">
        <v>28</v>
      </c>
      <c r="D14" s="33"/>
      <c r="E14" s="14"/>
      <c r="F14" s="33"/>
      <c r="G14" s="22">
        <v>3.5539000000000001E-2</v>
      </c>
      <c r="H14" s="15">
        <v>3.5000000000000001E-3</v>
      </c>
      <c r="I14" s="22">
        <f t="shared" ref="I14" si="0">+G14+H14</f>
        <v>3.9039000000000004E-2</v>
      </c>
      <c r="J14" s="12"/>
      <c r="K14" s="21">
        <v>672170.51945125416</v>
      </c>
      <c r="L14" s="14">
        <v>199950083.5</v>
      </c>
      <c r="M14" s="34">
        <f>+M13-L14</f>
        <v>0</v>
      </c>
    </row>
    <row r="15" spans="2:13" x14ac:dyDescent="0.3">
      <c r="B15" s="13">
        <v>1</v>
      </c>
      <c r="C15" s="28">
        <v>42412</v>
      </c>
      <c r="D15" s="28">
        <v>42502</v>
      </c>
      <c r="E15" s="14"/>
      <c r="F15" s="14">
        <v>100288191.87</v>
      </c>
      <c r="G15" s="22">
        <v>3.5549999999999998E-2</v>
      </c>
      <c r="H15" s="15">
        <v>3.5000000000000001E-3</v>
      </c>
      <c r="I15" s="22">
        <v>3.9050000000000001E-2</v>
      </c>
      <c r="J15" s="16" t="s">
        <v>12</v>
      </c>
      <c r="K15" s="21">
        <v>315475.91800883744</v>
      </c>
      <c r="L15" s="14">
        <v>0</v>
      </c>
      <c r="M15" s="26">
        <f>+M14+F15</f>
        <v>100288191.87</v>
      </c>
    </row>
    <row r="16" spans="2:13" x14ac:dyDescent="0.3">
      <c r="B16" s="3">
        <v>2</v>
      </c>
      <c r="C16" s="27"/>
      <c r="D16" s="28"/>
      <c r="E16" s="28"/>
      <c r="F16" s="14">
        <v>0</v>
      </c>
      <c r="G16" s="22">
        <v>4.0606000000000003E-2</v>
      </c>
      <c r="H16" s="15">
        <v>3.5000000000000001E-3</v>
      </c>
      <c r="I16" s="22">
        <v>4.4106000000000006E-2</v>
      </c>
      <c r="J16" s="16"/>
      <c r="K16" s="21">
        <v>380896.07419212454</v>
      </c>
      <c r="L16" s="14">
        <v>0</v>
      </c>
      <c r="M16" s="26"/>
    </row>
    <row r="17" spans="2:13" x14ac:dyDescent="0.3">
      <c r="B17" s="3">
        <v>3</v>
      </c>
      <c r="C17" s="27"/>
      <c r="D17" s="28"/>
      <c r="E17" s="28"/>
      <c r="F17" s="14">
        <v>0</v>
      </c>
      <c r="G17" s="22">
        <v>4.0625000000000001E-2</v>
      </c>
      <c r="H17" s="15">
        <v>3.5000000000000001E-3</v>
      </c>
      <c r="I17" s="22">
        <v>4.4125000000000004E-2</v>
      </c>
      <c r="J17" s="16"/>
      <c r="K17" s="21">
        <v>368768.09885531256</v>
      </c>
      <c r="L17" s="14">
        <v>100288191.87</v>
      </c>
      <c r="M17" s="26">
        <f>+M15-L17</f>
        <v>0</v>
      </c>
    </row>
    <row r="18" spans="2:13" x14ac:dyDescent="0.3">
      <c r="B18" s="13">
        <v>1</v>
      </c>
      <c r="C18" s="27">
        <v>42458</v>
      </c>
      <c r="D18" s="28">
        <v>42642</v>
      </c>
      <c r="E18" s="28"/>
      <c r="F18" s="14">
        <v>103829709.51000001</v>
      </c>
      <c r="G18" s="22">
        <v>4.0649999999999999E-2</v>
      </c>
      <c r="H18" s="15">
        <v>3.5000000000000001E-3</v>
      </c>
      <c r="I18" s="22">
        <f t="shared" ref="I18:I23" si="1">+G18+H18</f>
        <v>4.4150000000000002E-2</v>
      </c>
      <c r="J18" s="16" t="s">
        <v>19</v>
      </c>
      <c r="K18" s="21">
        <v>394740.35644683748</v>
      </c>
      <c r="L18" s="14">
        <v>0</v>
      </c>
      <c r="M18" s="26">
        <f>+M17+F18</f>
        <v>103829709.51000001</v>
      </c>
    </row>
    <row r="19" spans="2:13" x14ac:dyDescent="0.3">
      <c r="B19" s="8">
        <v>2</v>
      </c>
      <c r="C19" s="27"/>
      <c r="D19" s="28"/>
      <c r="E19" s="28"/>
      <c r="F19" s="14"/>
      <c r="G19" s="22">
        <v>4.0649999999999999E-2</v>
      </c>
      <c r="H19" s="15">
        <v>3.5000000000000001E-3</v>
      </c>
      <c r="I19" s="22">
        <f t="shared" si="1"/>
        <v>4.4150000000000002E-2</v>
      </c>
      <c r="J19" s="16"/>
      <c r="K19" s="21">
        <v>382006.79623887502</v>
      </c>
      <c r="L19" s="14">
        <v>0</v>
      </c>
      <c r="M19" s="26"/>
    </row>
    <row r="20" spans="2:13" x14ac:dyDescent="0.3">
      <c r="B20" s="8">
        <v>3</v>
      </c>
      <c r="C20" s="27"/>
      <c r="D20" s="28"/>
      <c r="E20" s="28"/>
      <c r="F20" s="14"/>
      <c r="G20" s="22">
        <v>4.095E-2</v>
      </c>
      <c r="H20" s="15">
        <v>3.5000000000000001E-3</v>
      </c>
      <c r="I20" s="22">
        <f t="shared" si="1"/>
        <v>4.4450000000000003E-2</v>
      </c>
      <c r="J20" s="16"/>
      <c r="K20" s="21">
        <v>397422.4839425126</v>
      </c>
      <c r="L20" s="14">
        <v>0</v>
      </c>
      <c r="M20" s="26"/>
    </row>
    <row r="21" spans="2:13" x14ac:dyDescent="0.3">
      <c r="B21" s="8">
        <v>4</v>
      </c>
      <c r="C21" s="27"/>
      <c r="D21" s="28"/>
      <c r="E21" s="28"/>
      <c r="F21" s="14"/>
      <c r="G21" s="22">
        <v>4.1131000000000001E-2</v>
      </c>
      <c r="H21" s="15">
        <v>3.5000000000000001E-3</v>
      </c>
      <c r="I21" s="22">
        <f t="shared" si="1"/>
        <v>4.4631000000000004E-2</v>
      </c>
      <c r="J21" s="16"/>
      <c r="K21" s="21">
        <v>386168.69709506753</v>
      </c>
      <c r="L21" s="14">
        <v>0</v>
      </c>
      <c r="M21" s="26"/>
    </row>
    <row r="22" spans="2:13" x14ac:dyDescent="0.3">
      <c r="B22" s="8">
        <v>5</v>
      </c>
      <c r="C22" s="27"/>
      <c r="D22" s="28"/>
      <c r="E22" s="28"/>
      <c r="F22" s="14"/>
      <c r="G22" s="22">
        <v>4.5873999999999998E-2</v>
      </c>
      <c r="H22" s="15">
        <v>3.5000000000000001E-3</v>
      </c>
      <c r="I22" s="22">
        <f t="shared" si="1"/>
        <v>4.9374000000000001E-2</v>
      </c>
      <c r="J22" s="16"/>
      <c r="K22" s="21">
        <v>441447.44443819148</v>
      </c>
      <c r="L22" s="14">
        <v>0</v>
      </c>
      <c r="M22" s="26"/>
    </row>
    <row r="23" spans="2:13" x14ac:dyDescent="0.3">
      <c r="B23" s="3">
        <v>6</v>
      </c>
      <c r="C23" s="27"/>
      <c r="D23" s="27"/>
      <c r="E23" s="27"/>
      <c r="F23" s="42"/>
      <c r="G23" s="43">
        <v>4.5949999999999998E-2</v>
      </c>
      <c r="H23" s="44">
        <v>3.5000000000000001E-3</v>
      </c>
      <c r="I23" s="43">
        <f t="shared" si="1"/>
        <v>4.9450000000000001E-2</v>
      </c>
      <c r="J23" s="45"/>
      <c r="K23" s="46">
        <v>442126.96220376249</v>
      </c>
      <c r="L23" s="42">
        <v>103829709.51000001</v>
      </c>
      <c r="M23" s="34">
        <f>+M18-L23</f>
        <v>0</v>
      </c>
    </row>
    <row r="24" spans="2:13" x14ac:dyDescent="0.3">
      <c r="B24" s="3">
        <v>1</v>
      </c>
      <c r="C24" s="47">
        <v>42712</v>
      </c>
      <c r="D24" s="27">
        <v>42802</v>
      </c>
      <c r="E24" s="27"/>
      <c r="F24" s="42">
        <v>100049651.62</v>
      </c>
      <c r="G24" s="43">
        <v>5.5982999999999998E-2</v>
      </c>
      <c r="H24" s="44">
        <v>3.5000000000000001E-3</v>
      </c>
      <c r="I24" s="43">
        <f t="shared" ref="I24" si="2">+G24+H24</f>
        <v>5.9483000000000001E-2</v>
      </c>
      <c r="J24" s="45" t="s">
        <v>20</v>
      </c>
      <c r="K24" s="46">
        <v>380218.97896718496</v>
      </c>
      <c r="L24" s="42"/>
      <c r="M24" s="34">
        <f>+M23+F24</f>
        <v>100049651.62</v>
      </c>
    </row>
    <row r="25" spans="2:13" x14ac:dyDescent="0.3">
      <c r="B25" s="3">
        <v>1</v>
      </c>
      <c r="C25" s="27">
        <v>42720</v>
      </c>
      <c r="D25" s="27">
        <v>42810</v>
      </c>
      <c r="E25" s="27"/>
      <c r="F25" s="42">
        <v>100522988.45</v>
      </c>
      <c r="G25" s="43">
        <v>5.6273999999999998E-2</v>
      </c>
      <c r="H25" s="44">
        <v>3.5000000000000001E-3</v>
      </c>
      <c r="I25" s="43">
        <f>+G25+H25</f>
        <v>5.9774000000000001E-2</v>
      </c>
      <c r="J25" s="45" t="s">
        <v>20</v>
      </c>
      <c r="K25" s="46">
        <v>250360.87965042915</v>
      </c>
      <c r="L25" s="42"/>
      <c r="M25" s="34">
        <f>+M24+F25</f>
        <v>200572640.06999999</v>
      </c>
    </row>
    <row r="26" spans="2:13" ht="16.2" thickBot="1" x14ac:dyDescent="0.35">
      <c r="B26" s="123" t="s">
        <v>8</v>
      </c>
      <c r="C26" s="124"/>
      <c r="D26" s="38"/>
      <c r="E26" s="38"/>
      <c r="F26" s="48">
        <f>SUM(F12:F25)</f>
        <v>404690541.44999999</v>
      </c>
      <c r="G26" s="39"/>
      <c r="H26" s="39"/>
      <c r="I26" s="39"/>
      <c r="J26" s="39"/>
      <c r="K26" s="40">
        <f>SUM(K13:K25)</f>
        <v>5449296.8202937571</v>
      </c>
      <c r="L26" s="41">
        <f>SUM(L14:L23)</f>
        <v>404067984.88</v>
      </c>
      <c r="M26" s="49">
        <f>+E12+F26-L26</f>
        <v>200572640.07000005</v>
      </c>
    </row>
    <row r="29" spans="2:13" ht="15.6" x14ac:dyDescent="0.3">
      <c r="F29" s="30" t="s">
        <v>14</v>
      </c>
    </row>
    <row r="30" spans="2:13" ht="15" thickBot="1" x14ac:dyDescent="0.35"/>
    <row r="31" spans="2:13" ht="15.6" x14ac:dyDescent="0.3">
      <c r="B31" s="4" t="s">
        <v>4</v>
      </c>
      <c r="C31" s="5" t="s">
        <v>2</v>
      </c>
      <c r="D31" s="6" t="s">
        <v>2</v>
      </c>
      <c r="E31" s="6" t="s">
        <v>17</v>
      </c>
      <c r="F31" s="6" t="s">
        <v>1</v>
      </c>
      <c r="G31" s="125" t="s">
        <v>3</v>
      </c>
      <c r="H31" s="126"/>
      <c r="I31" s="127"/>
      <c r="J31" s="5" t="s">
        <v>11</v>
      </c>
      <c r="K31" s="5" t="s">
        <v>5</v>
      </c>
      <c r="L31" s="5" t="s">
        <v>6</v>
      </c>
      <c r="M31" s="7" t="s">
        <v>21</v>
      </c>
    </row>
    <row r="32" spans="2:13" ht="16.2" thickBot="1" x14ac:dyDescent="0.35">
      <c r="B32" s="17"/>
      <c r="C32" s="18" t="s">
        <v>9</v>
      </c>
      <c r="D32" s="19" t="s">
        <v>7</v>
      </c>
      <c r="E32" s="31">
        <v>42369</v>
      </c>
      <c r="F32" s="19"/>
      <c r="G32" s="20" t="s">
        <v>15</v>
      </c>
      <c r="H32" s="20" t="s">
        <v>0</v>
      </c>
      <c r="I32" s="19" t="s">
        <v>8</v>
      </c>
      <c r="J32" s="37" t="s">
        <v>16</v>
      </c>
      <c r="K32" s="18"/>
      <c r="L32" s="18"/>
      <c r="M32" s="31">
        <v>42735</v>
      </c>
    </row>
    <row r="33" spans="2:13" x14ac:dyDescent="0.3">
      <c r="B33" s="13"/>
      <c r="C33" s="27">
        <v>42289</v>
      </c>
      <c r="D33" s="28"/>
      <c r="E33" s="14">
        <v>147486774.33000001</v>
      </c>
      <c r="F33" s="14"/>
      <c r="G33" s="22"/>
      <c r="H33" s="15"/>
      <c r="I33" s="22"/>
      <c r="J33" s="16"/>
      <c r="K33" s="21"/>
      <c r="L33" s="14">
        <v>0</v>
      </c>
      <c r="M33" s="26">
        <f>+K33+L33</f>
        <v>0</v>
      </c>
    </row>
    <row r="34" spans="2:13" x14ac:dyDescent="0.3">
      <c r="B34" s="3"/>
      <c r="C34" s="27"/>
      <c r="D34" s="28">
        <v>42885</v>
      </c>
      <c r="E34" s="28"/>
      <c r="F34" s="14">
        <v>979050746.82000005</v>
      </c>
      <c r="G34" s="22">
        <v>0</v>
      </c>
      <c r="H34" s="15">
        <v>5.0000000000000001E-3</v>
      </c>
      <c r="I34" s="22">
        <f>+G34+H34</f>
        <v>5.0000000000000001E-3</v>
      </c>
      <c r="J34" s="16"/>
      <c r="K34" s="21">
        <v>9363722.6300000008</v>
      </c>
      <c r="L34" s="14">
        <v>850619478.36000001</v>
      </c>
      <c r="M34" s="26">
        <f>+E33+F34-L34</f>
        <v>275918042.79000008</v>
      </c>
    </row>
    <row r="35" spans="2:13" ht="15" thickBot="1" x14ac:dyDescent="0.35">
      <c r="B35" s="3"/>
      <c r="C35" s="27"/>
      <c r="D35" s="28"/>
      <c r="E35" s="28"/>
      <c r="F35" s="14"/>
      <c r="G35" s="22"/>
      <c r="H35" s="15"/>
      <c r="I35" s="22"/>
      <c r="J35" s="16"/>
      <c r="K35" s="21"/>
      <c r="L35" s="14"/>
      <c r="M35" s="26">
        <f>+K35+L35</f>
        <v>0</v>
      </c>
    </row>
    <row r="36" spans="2:13" ht="16.2" thickBot="1" x14ac:dyDescent="0.35">
      <c r="B36" s="121" t="s">
        <v>8</v>
      </c>
      <c r="C36" s="122"/>
      <c r="D36" s="29"/>
      <c r="E36" s="29"/>
      <c r="F36" s="9"/>
      <c r="G36" s="9"/>
      <c r="H36" s="9"/>
      <c r="I36" s="9"/>
      <c r="J36" s="9"/>
      <c r="K36" s="23">
        <f>SUM(K33:K35)</f>
        <v>9363722.6300000008</v>
      </c>
      <c r="L36" s="10">
        <f>SUM(L33:L35)</f>
        <v>850619478.36000001</v>
      </c>
      <c r="M36" s="11">
        <f>SUM(M33:M35)</f>
        <v>275918042.79000008</v>
      </c>
    </row>
    <row r="38" spans="2:13" x14ac:dyDescent="0.3">
      <c r="E38" s="25"/>
      <c r="F38" s="50"/>
      <c r="K38" s="25"/>
      <c r="L38" s="25"/>
      <c r="M38" s="25"/>
    </row>
    <row r="39" spans="2:13" x14ac:dyDescent="0.3">
      <c r="B39" s="24" t="s">
        <v>22</v>
      </c>
      <c r="F39" s="50"/>
      <c r="K39" s="25"/>
      <c r="L39" s="25"/>
      <c r="M39" s="25"/>
    </row>
    <row r="40" spans="2:13" x14ac:dyDescent="0.3">
      <c r="B40" s="24" t="s">
        <v>27</v>
      </c>
      <c r="L40" s="50"/>
    </row>
    <row r="41" spans="2:13" x14ac:dyDescent="0.3">
      <c r="L41" s="50"/>
    </row>
    <row r="43" spans="2:13" ht="15.6" x14ac:dyDescent="0.3">
      <c r="F43" s="30" t="s">
        <v>23</v>
      </c>
    </row>
    <row r="44" spans="2:13" ht="15" thickBot="1" x14ac:dyDescent="0.35"/>
    <row r="45" spans="2:13" ht="15.6" x14ac:dyDescent="0.3">
      <c r="B45" s="4" t="s">
        <v>4</v>
      </c>
      <c r="C45" s="5" t="s">
        <v>2</v>
      </c>
      <c r="D45" s="6" t="s">
        <v>2</v>
      </c>
      <c r="E45" s="6" t="s">
        <v>17</v>
      </c>
      <c r="F45" s="6" t="s">
        <v>1</v>
      </c>
      <c r="G45" s="125" t="s">
        <v>3</v>
      </c>
      <c r="H45" s="126"/>
      <c r="I45" s="127"/>
      <c r="J45" s="5" t="s">
        <v>11</v>
      </c>
      <c r="K45" s="5" t="s">
        <v>5</v>
      </c>
      <c r="L45" s="5" t="s">
        <v>6</v>
      </c>
      <c r="M45" s="7" t="s">
        <v>21</v>
      </c>
    </row>
    <row r="46" spans="2:13" ht="16.2" thickBot="1" x14ac:dyDescent="0.35">
      <c r="B46" s="17"/>
      <c r="C46" s="18" t="s">
        <v>9</v>
      </c>
      <c r="D46" s="19" t="s">
        <v>7</v>
      </c>
      <c r="E46" s="31">
        <v>42369</v>
      </c>
      <c r="F46" s="19" t="s">
        <v>18</v>
      </c>
      <c r="G46" s="20" t="s">
        <v>10</v>
      </c>
      <c r="H46" s="20" t="s">
        <v>0</v>
      </c>
      <c r="I46" s="19" t="s">
        <v>8</v>
      </c>
      <c r="J46" s="18"/>
      <c r="K46" s="18"/>
      <c r="L46" s="18"/>
      <c r="M46" s="31">
        <v>42735</v>
      </c>
    </row>
    <row r="47" spans="2:13" ht="15.6" x14ac:dyDescent="0.3">
      <c r="B47" s="32"/>
      <c r="C47" s="28">
        <v>42361</v>
      </c>
      <c r="D47" s="28"/>
      <c r="E47" s="14">
        <v>50000000</v>
      </c>
      <c r="F47" s="33"/>
      <c r="G47" s="33"/>
      <c r="H47" s="33"/>
      <c r="I47" s="33"/>
      <c r="J47" s="33"/>
      <c r="K47" s="33"/>
      <c r="L47" s="33"/>
      <c r="M47" s="33"/>
    </row>
    <row r="48" spans="2:13" ht="15.6" x14ac:dyDescent="0.3">
      <c r="B48" s="13"/>
      <c r="C48" s="33"/>
      <c r="D48" s="28">
        <v>42369</v>
      </c>
      <c r="E48" s="14"/>
      <c r="F48" s="33"/>
      <c r="G48" s="22">
        <v>3.5041999999999997E-2</v>
      </c>
      <c r="H48" s="15">
        <v>7.0000000000000001E-3</v>
      </c>
      <c r="I48" s="22">
        <v>4.2041999999999996E-2</v>
      </c>
      <c r="J48" s="16" t="s">
        <v>24</v>
      </c>
      <c r="K48" s="21">
        <v>46713.333333333336</v>
      </c>
      <c r="L48" s="14">
        <v>0</v>
      </c>
      <c r="M48" s="26">
        <f>+E47</f>
        <v>50000000</v>
      </c>
    </row>
    <row r="49" spans="2:13" ht="15.6" x14ac:dyDescent="0.3">
      <c r="B49" s="3"/>
      <c r="C49" s="33"/>
      <c r="D49" s="28">
        <v>42392</v>
      </c>
      <c r="E49" s="14"/>
      <c r="F49" s="33"/>
      <c r="G49" s="22">
        <v>3.5475E-2</v>
      </c>
      <c r="H49" s="15">
        <v>7.0000000000000001E-3</v>
      </c>
      <c r="I49" s="22">
        <v>4.2474999999999999E-2</v>
      </c>
      <c r="J49" s="12"/>
      <c r="K49" s="21">
        <v>129784.72222222222</v>
      </c>
      <c r="L49" s="14">
        <v>50000000</v>
      </c>
      <c r="M49" s="34">
        <f>+M48-L49</f>
        <v>0</v>
      </c>
    </row>
    <row r="50" spans="2:13" x14ac:dyDescent="0.3">
      <c r="B50" s="13"/>
      <c r="C50" s="28">
        <v>42411</v>
      </c>
      <c r="D50" s="28"/>
      <c r="E50" s="14"/>
      <c r="F50" s="14">
        <v>50000000</v>
      </c>
      <c r="G50" s="22">
        <v>3.5597999999999998E-2</v>
      </c>
      <c r="H50" s="15">
        <v>7.0000000000000001E-3</v>
      </c>
      <c r="I50" s="22">
        <v>4.2597999999999997E-2</v>
      </c>
      <c r="J50" s="16" t="s">
        <v>25</v>
      </c>
      <c r="K50" s="21">
        <v>106495</v>
      </c>
      <c r="L50" s="14"/>
      <c r="M50" s="26">
        <f>+M49+F50</f>
        <v>50000000</v>
      </c>
    </row>
    <row r="51" spans="2:13" x14ac:dyDescent="0.3">
      <c r="B51" s="3"/>
      <c r="C51" s="27"/>
      <c r="D51" s="28">
        <v>42440</v>
      </c>
      <c r="E51" s="28"/>
      <c r="F51" s="28"/>
      <c r="G51" s="22">
        <v>4.0501000000000002E-2</v>
      </c>
      <c r="H51" s="15">
        <v>7.0000000000000001E-3</v>
      </c>
      <c r="I51" s="22">
        <v>4.7501000000000002E-2</v>
      </c>
      <c r="J51" s="16"/>
      <c r="K51" s="21">
        <v>72570.972222222219</v>
      </c>
      <c r="L51" s="14">
        <v>50000000</v>
      </c>
      <c r="M51" s="26">
        <f>+M50-L51</f>
        <v>0</v>
      </c>
    </row>
    <row r="52" spans="2:13" x14ac:dyDescent="0.3">
      <c r="B52" s="3"/>
      <c r="C52" s="27">
        <v>42440</v>
      </c>
      <c r="D52" s="28"/>
      <c r="E52" s="14"/>
      <c r="F52" s="14">
        <v>50000000</v>
      </c>
      <c r="G52" s="22">
        <v>4.0600999999999998E-2</v>
      </c>
      <c r="H52" s="15">
        <v>7.0000000000000001E-3</v>
      </c>
      <c r="I52" s="22">
        <v>4.7600999999999997E-2</v>
      </c>
      <c r="J52" s="16" t="s">
        <v>26</v>
      </c>
      <c r="K52" s="21">
        <v>132225</v>
      </c>
      <c r="L52" s="14"/>
      <c r="M52" s="26">
        <f>+M50-L51+F52</f>
        <v>50000000</v>
      </c>
    </row>
    <row r="53" spans="2:13" x14ac:dyDescent="0.3">
      <c r="B53" s="13"/>
      <c r="C53" s="27"/>
      <c r="D53" s="28">
        <v>42471</v>
      </c>
      <c r="E53" s="28"/>
      <c r="F53" s="28"/>
      <c r="G53" s="22">
        <v>4.0649999999999999E-2</v>
      </c>
      <c r="H53" s="15">
        <v>7.0000000000000001E-3</v>
      </c>
      <c r="I53" s="22">
        <v>4.7649999999999998E-2</v>
      </c>
      <c r="J53" s="16"/>
      <c r="K53" s="21">
        <v>72798.611111111109</v>
      </c>
      <c r="L53" s="14">
        <v>50000000</v>
      </c>
      <c r="M53" s="26">
        <f>+M52-L53</f>
        <v>0</v>
      </c>
    </row>
    <row r="54" spans="2:13" x14ac:dyDescent="0.3">
      <c r="B54" s="8"/>
      <c r="C54" s="27">
        <v>42537</v>
      </c>
      <c r="D54" s="28"/>
      <c r="E54" s="14"/>
      <c r="F54" s="14">
        <v>120000000</v>
      </c>
      <c r="G54" s="22">
        <v>4.1099999999999998E-2</v>
      </c>
      <c r="H54" s="15">
        <v>7.0000000000000001E-3</v>
      </c>
      <c r="I54" s="22">
        <v>4.8099999999999997E-2</v>
      </c>
      <c r="J54" s="16" t="s">
        <v>24</v>
      </c>
      <c r="K54" s="21">
        <v>224466.65666666668</v>
      </c>
      <c r="L54" s="14"/>
      <c r="M54" s="26">
        <f t="shared" ref="M54" si="3">+M53+F54</f>
        <v>120000000</v>
      </c>
    </row>
    <row r="55" spans="2:13" x14ac:dyDescent="0.3">
      <c r="B55" s="8"/>
      <c r="C55" s="27"/>
      <c r="D55" s="28">
        <v>42567</v>
      </c>
      <c r="E55" s="28"/>
      <c r="F55" s="28"/>
      <c r="G55" s="22">
        <v>4.1116E-2</v>
      </c>
      <c r="H55" s="15">
        <v>7.0000000000000001E-3</v>
      </c>
      <c r="I55" s="22">
        <v>4.8115999999999999E-2</v>
      </c>
      <c r="J55" s="16"/>
      <c r="K55" s="21">
        <v>256618.66666666666</v>
      </c>
      <c r="L55" s="14">
        <v>120000000</v>
      </c>
      <c r="M55" s="26">
        <f>+M54-L55</f>
        <v>0</v>
      </c>
    </row>
    <row r="56" spans="2:13" x14ac:dyDescent="0.3">
      <c r="B56" s="8"/>
      <c r="C56" s="27">
        <v>42724</v>
      </c>
      <c r="D56" s="28">
        <v>42734</v>
      </c>
      <c r="E56" s="14"/>
      <c r="F56" s="14">
        <v>70000000</v>
      </c>
      <c r="G56" s="22">
        <v>6.0803000000000003E-2</v>
      </c>
      <c r="H56" s="15">
        <v>7.0000000000000001E-3</v>
      </c>
      <c r="I56" s="22">
        <f>+G56+H56</f>
        <v>6.7803000000000002E-2</v>
      </c>
      <c r="J56" s="16" t="s">
        <v>29</v>
      </c>
      <c r="K56" s="21">
        <v>131839.16666666666</v>
      </c>
      <c r="L56" s="14">
        <v>70000000</v>
      </c>
      <c r="M56" s="26">
        <f>+M55+F56-L56</f>
        <v>0</v>
      </c>
    </row>
    <row r="57" spans="2:13" x14ac:dyDescent="0.3">
      <c r="B57" s="8"/>
      <c r="C57" s="27"/>
      <c r="D57" s="28"/>
      <c r="E57" s="28"/>
      <c r="F57" s="14"/>
      <c r="G57" s="22"/>
      <c r="H57" s="15"/>
      <c r="I57" s="22"/>
      <c r="J57" s="16"/>
      <c r="K57" s="21"/>
      <c r="L57" s="14"/>
      <c r="M57" s="26"/>
    </row>
    <row r="58" spans="2:13" ht="15" thickBot="1" x14ac:dyDescent="0.35">
      <c r="B58" s="8"/>
      <c r="C58" s="27"/>
      <c r="D58" s="28"/>
      <c r="E58" s="28"/>
      <c r="F58" s="14"/>
      <c r="G58" s="22"/>
      <c r="H58" s="15"/>
      <c r="I58" s="22"/>
      <c r="J58" s="16"/>
      <c r="K58" s="21"/>
      <c r="L58" s="14"/>
      <c r="M58" s="26"/>
    </row>
    <row r="59" spans="2:13" ht="16.2" thickBot="1" x14ac:dyDescent="0.35">
      <c r="B59" s="121" t="s">
        <v>8</v>
      </c>
      <c r="C59" s="122"/>
      <c r="D59" s="29"/>
      <c r="E59" s="29"/>
      <c r="F59" s="51">
        <f>SUM(F47:F58)</f>
        <v>290000000</v>
      </c>
      <c r="G59" s="9"/>
      <c r="H59" s="9"/>
      <c r="I59" s="9"/>
      <c r="J59" s="9"/>
      <c r="K59" s="23">
        <f>SUM(K48:K58)</f>
        <v>1173512.1288888888</v>
      </c>
      <c r="L59" s="10">
        <f>SUM(L49:L58)</f>
        <v>340000000</v>
      </c>
      <c r="M59" s="36">
        <v>0</v>
      </c>
    </row>
    <row r="60" spans="2:13" x14ac:dyDescent="0.3">
      <c r="M60" s="35"/>
    </row>
    <row r="62" spans="2:13" x14ac:dyDescent="0.3">
      <c r="J62" s="50"/>
      <c r="L62" s="25"/>
    </row>
    <row r="84" spans="10:10" x14ac:dyDescent="0.3">
      <c r="J84" s="24" t="s">
        <v>28</v>
      </c>
    </row>
  </sheetData>
  <mergeCells count="6">
    <mergeCell ref="B59:C59"/>
    <mergeCell ref="B26:C26"/>
    <mergeCell ref="G31:I31"/>
    <mergeCell ref="B36:C36"/>
    <mergeCell ref="G10:I10"/>
    <mergeCell ref="G45:I45"/>
  </mergeCells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4:O69"/>
  <sheetViews>
    <sheetView topLeftCell="D22" workbookViewId="0">
      <selection activeCell="F14" sqref="F14"/>
    </sheetView>
  </sheetViews>
  <sheetFormatPr baseColWidth="10" defaultColWidth="11.5546875" defaultRowHeight="14.4" x14ac:dyDescent="0.3"/>
  <cols>
    <col min="1" max="2" width="11.5546875" style="24"/>
    <col min="3" max="4" width="14.6640625" style="24" customWidth="1"/>
    <col min="5" max="5" width="16.33203125" style="24" customWidth="1"/>
    <col min="6" max="6" width="17.5546875" style="24" customWidth="1"/>
    <col min="7" max="9" width="11.5546875" style="24"/>
    <col min="10" max="10" width="15" style="24" customWidth="1"/>
    <col min="11" max="11" width="14.77734375" style="24" customWidth="1"/>
    <col min="12" max="12" width="16" style="24" customWidth="1"/>
    <col min="13" max="13" width="16.88671875" style="24" customWidth="1"/>
    <col min="14" max="14" width="15" style="24" bestFit="1" customWidth="1"/>
    <col min="15" max="15" width="16.109375" style="24" customWidth="1"/>
    <col min="16" max="16" width="13.44140625" style="24" customWidth="1"/>
    <col min="17" max="17" width="11.5546875" style="24"/>
    <col min="18" max="18" width="14.6640625" style="24" customWidth="1"/>
    <col min="19" max="16384" width="11.5546875" style="24"/>
  </cols>
  <sheetData>
    <row r="4" spans="2:15" ht="15.6" x14ac:dyDescent="0.3">
      <c r="F4" s="30" t="s">
        <v>13</v>
      </c>
    </row>
    <row r="5" spans="2:15" x14ac:dyDescent="0.3">
      <c r="G5" s="1"/>
      <c r="L5" s="25"/>
    </row>
    <row r="6" spans="2:15" x14ac:dyDescent="0.3">
      <c r="G6" s="1"/>
      <c r="L6" s="2"/>
    </row>
    <row r="7" spans="2:15" x14ac:dyDescent="0.3">
      <c r="G7" s="1"/>
    </row>
    <row r="9" spans="2:15" ht="15" thickBot="1" x14ac:dyDescent="0.35"/>
    <row r="10" spans="2:15" ht="15.6" x14ac:dyDescent="0.3">
      <c r="B10" s="4" t="s">
        <v>4</v>
      </c>
      <c r="C10" s="5" t="s">
        <v>2</v>
      </c>
      <c r="D10" s="6" t="s">
        <v>2</v>
      </c>
      <c r="E10" s="6" t="s">
        <v>17</v>
      </c>
      <c r="F10" s="6" t="s">
        <v>1</v>
      </c>
      <c r="G10" s="125" t="s">
        <v>3</v>
      </c>
      <c r="H10" s="126"/>
      <c r="I10" s="127"/>
      <c r="J10" s="5" t="s">
        <v>11</v>
      </c>
      <c r="K10" s="5" t="s">
        <v>5</v>
      </c>
      <c r="L10" s="5" t="s">
        <v>6</v>
      </c>
      <c r="M10" s="5" t="s">
        <v>5</v>
      </c>
      <c r="N10" s="5" t="s">
        <v>6</v>
      </c>
      <c r="O10" s="5" t="s">
        <v>21</v>
      </c>
    </row>
    <row r="11" spans="2:15" ht="16.2" thickBot="1" x14ac:dyDescent="0.35">
      <c r="B11" s="17"/>
      <c r="C11" s="18" t="s">
        <v>9</v>
      </c>
      <c r="D11" s="19" t="s">
        <v>7</v>
      </c>
      <c r="E11" s="31">
        <v>42735</v>
      </c>
      <c r="F11" s="19" t="s">
        <v>36</v>
      </c>
      <c r="G11" s="20" t="s">
        <v>10</v>
      </c>
      <c r="H11" s="20" t="s">
        <v>0</v>
      </c>
      <c r="I11" s="19" t="s">
        <v>8</v>
      </c>
      <c r="J11" s="18"/>
      <c r="K11" s="18">
        <v>2016</v>
      </c>
      <c r="L11" s="18">
        <v>2016</v>
      </c>
      <c r="M11" s="18">
        <v>2017</v>
      </c>
      <c r="N11" s="18">
        <v>2017</v>
      </c>
      <c r="O11" s="70">
        <v>43039</v>
      </c>
    </row>
    <row r="12" spans="2:15" ht="15.6" x14ac:dyDescent="0.3">
      <c r="B12" s="32"/>
      <c r="C12" s="57">
        <v>42712</v>
      </c>
      <c r="D12" s="27">
        <v>42802</v>
      </c>
      <c r="E12" s="52">
        <v>100049651.62</v>
      </c>
      <c r="F12" s="52"/>
      <c r="G12" s="43">
        <v>5.5982999999999998E-2</v>
      </c>
      <c r="H12" s="44">
        <v>3.5000000000000001E-3</v>
      </c>
      <c r="I12" s="43">
        <f t="shared" ref="I12:I13" si="0">+G12+H12</f>
        <v>5.9483000000000001E-2</v>
      </c>
      <c r="J12" s="58" t="s">
        <v>20</v>
      </c>
      <c r="K12" s="54">
        <v>132250.08103281501</v>
      </c>
      <c r="L12" s="52"/>
      <c r="M12" s="54"/>
      <c r="N12" s="52"/>
      <c r="O12" s="34"/>
    </row>
    <row r="13" spans="2:15" ht="15.6" x14ac:dyDescent="0.3">
      <c r="B13" s="32"/>
      <c r="C13" s="57"/>
      <c r="D13" s="27"/>
      <c r="E13" s="52"/>
      <c r="F13" s="52"/>
      <c r="G13" s="43">
        <v>6.1199999999999997E-2</v>
      </c>
      <c r="H13" s="44">
        <v>3.5000000000000001E-3</v>
      </c>
      <c r="I13" s="43">
        <f t="shared" si="0"/>
        <v>6.4699999999999994E-2</v>
      </c>
      <c r="J13" s="58"/>
      <c r="K13" s="54">
        <v>557415.65</v>
      </c>
      <c r="L13" s="52"/>
      <c r="M13" s="54"/>
      <c r="N13" s="52"/>
      <c r="O13" s="34"/>
    </row>
    <row r="14" spans="2:15" ht="15.6" x14ac:dyDescent="0.3">
      <c r="B14" s="32"/>
      <c r="C14" s="57"/>
      <c r="D14" s="27"/>
      <c r="E14" s="52"/>
      <c r="F14" s="52"/>
      <c r="G14" s="43">
        <v>6.1695E-2</v>
      </c>
      <c r="H14" s="44">
        <v>3.5000000000000001E-3</v>
      </c>
      <c r="I14" s="43">
        <f t="shared" ref="I14" si="1">+G14+H14</f>
        <v>6.5195000000000003E-2</v>
      </c>
      <c r="J14" s="58"/>
      <c r="K14" s="54">
        <v>507323.88</v>
      </c>
      <c r="L14" s="52">
        <v>100049651.62</v>
      </c>
      <c r="M14" s="54"/>
      <c r="N14" s="52"/>
      <c r="O14" s="59">
        <v>0</v>
      </c>
    </row>
    <row r="15" spans="2:15" x14ac:dyDescent="0.3">
      <c r="B15" s="13">
        <v>1</v>
      </c>
      <c r="C15" s="27">
        <v>42720</v>
      </c>
      <c r="D15" s="27">
        <v>42810</v>
      </c>
      <c r="E15" s="52">
        <v>100522988.45</v>
      </c>
      <c r="F15" s="52"/>
      <c r="G15" s="43">
        <v>5.6273999999999998E-2</v>
      </c>
      <c r="H15" s="44">
        <v>3.5000000000000001E-3</v>
      </c>
      <c r="I15" s="43">
        <f>+G15+H15</f>
        <v>5.9774000000000001E-2</v>
      </c>
      <c r="J15" s="58" t="s">
        <v>20</v>
      </c>
      <c r="K15" s="54">
        <v>267051.75034957088</v>
      </c>
      <c r="L15" s="52"/>
      <c r="M15" s="54"/>
      <c r="N15" s="52"/>
      <c r="O15" s="34"/>
    </row>
    <row r="16" spans="2:15" ht="15.6" x14ac:dyDescent="0.3">
      <c r="B16" s="3">
        <v>2</v>
      </c>
      <c r="C16" s="33" t="s">
        <v>28</v>
      </c>
      <c r="D16" s="33"/>
      <c r="E16" s="14"/>
      <c r="F16" s="33"/>
      <c r="G16" s="22">
        <v>6.1175E-2</v>
      </c>
      <c r="H16" s="15">
        <v>3.5000000000000001E-3</v>
      </c>
      <c r="I16" s="22">
        <f t="shared" ref="I16" si="2">+G16+H16</f>
        <v>6.4674999999999996E-2</v>
      </c>
      <c r="J16" s="12"/>
      <c r="K16" s="21">
        <v>559836.13</v>
      </c>
      <c r="L16" s="14"/>
      <c r="M16" s="21"/>
      <c r="N16" s="14"/>
      <c r="O16" s="34"/>
    </row>
    <row r="17" spans="2:15" ht="15.6" x14ac:dyDescent="0.3">
      <c r="B17" s="13">
        <v>3</v>
      </c>
      <c r="C17" s="33"/>
      <c r="D17" s="33"/>
      <c r="E17" s="14"/>
      <c r="F17" s="33"/>
      <c r="G17" s="22">
        <v>6.5949999999999995E-2</v>
      </c>
      <c r="H17" s="15">
        <v>3.5000000000000001E-3</v>
      </c>
      <c r="I17" s="22">
        <f t="shared" ref="I17:I20" si="3">+G17+H17</f>
        <v>6.9449999999999998E-2</v>
      </c>
      <c r="J17" s="53"/>
      <c r="K17" s="21">
        <v>542991.68000000005</v>
      </c>
      <c r="L17" s="14">
        <v>100522988.45</v>
      </c>
      <c r="M17" s="21"/>
      <c r="N17" s="14"/>
      <c r="O17" s="55">
        <f>+E15-L17</f>
        <v>0</v>
      </c>
    </row>
    <row r="18" spans="2:15" x14ac:dyDescent="0.3">
      <c r="B18" s="13">
        <v>1</v>
      </c>
      <c r="C18" s="27">
        <v>42802</v>
      </c>
      <c r="D18" s="28">
        <v>42894</v>
      </c>
      <c r="E18" s="28"/>
      <c r="F18" s="56">
        <v>60035151.689999998</v>
      </c>
      <c r="G18" s="22">
        <v>6.6072000000000006E-2</v>
      </c>
      <c r="H18" s="15">
        <v>5.0000000000000001E-3</v>
      </c>
      <c r="I18" s="22">
        <f t="shared" si="3"/>
        <v>7.107200000000001E-2</v>
      </c>
      <c r="J18" s="16" t="s">
        <v>31</v>
      </c>
      <c r="K18" s="21"/>
      <c r="L18" s="14"/>
      <c r="M18" s="21">
        <v>367420.37</v>
      </c>
      <c r="N18" s="14">
        <v>20000000</v>
      </c>
      <c r="O18" s="26"/>
    </row>
    <row r="19" spans="2:15" ht="15.6" x14ac:dyDescent="0.3">
      <c r="B19" s="13">
        <v>2</v>
      </c>
      <c r="C19" s="33"/>
      <c r="D19" s="33"/>
      <c r="E19" s="14"/>
      <c r="F19" s="33"/>
      <c r="G19" s="22">
        <v>6.8524000000000002E-2</v>
      </c>
      <c r="H19" s="15">
        <v>5.0000000000000001E-3</v>
      </c>
      <c r="I19" s="22">
        <f t="shared" si="3"/>
        <v>7.3524000000000006E-2</v>
      </c>
      <c r="J19" s="53"/>
      <c r="K19" s="21"/>
      <c r="L19" s="14"/>
      <c r="M19" s="21">
        <v>245295.3</v>
      </c>
      <c r="N19" s="14">
        <v>20000000</v>
      </c>
      <c r="O19" s="26"/>
    </row>
    <row r="20" spans="2:15" ht="15.6" x14ac:dyDescent="0.3">
      <c r="B20" s="13">
        <v>3</v>
      </c>
      <c r="C20" s="33"/>
      <c r="D20" s="33"/>
      <c r="E20" s="14"/>
      <c r="F20" s="33"/>
      <c r="G20" s="22">
        <v>6.8946999999999994E-2</v>
      </c>
      <c r="H20" s="15">
        <v>5.0000000000000001E-3</v>
      </c>
      <c r="I20" s="22">
        <f t="shared" si="3"/>
        <v>7.3946999999999999E-2</v>
      </c>
      <c r="J20" s="53"/>
      <c r="K20" s="21"/>
      <c r="L20" s="14"/>
      <c r="M20" s="21">
        <v>127577.09</v>
      </c>
      <c r="N20" s="14">
        <v>20035151.690000001</v>
      </c>
      <c r="O20" s="55">
        <f>+F18-N18-N19-N20</f>
        <v>0</v>
      </c>
    </row>
    <row r="21" spans="2:15" x14ac:dyDescent="0.3">
      <c r="B21" s="13">
        <v>1</v>
      </c>
      <c r="C21" s="28">
        <v>42811</v>
      </c>
      <c r="D21" s="28">
        <v>42901</v>
      </c>
      <c r="E21" s="14"/>
      <c r="F21" s="14">
        <v>73053394.890000001</v>
      </c>
      <c r="G21" s="22">
        <v>6.6336000000000006E-2</v>
      </c>
      <c r="H21" s="15">
        <v>5.0000000000000001E-3</v>
      </c>
      <c r="I21" s="22">
        <f t="shared" ref="I21:I23" si="4">+G21+H21</f>
        <v>7.1336000000000011E-2</v>
      </c>
      <c r="J21" s="16" t="s">
        <v>12</v>
      </c>
      <c r="K21" s="21"/>
      <c r="L21" s="14"/>
      <c r="M21" s="21">
        <v>434278.2</v>
      </c>
      <c r="N21" s="14"/>
      <c r="O21" s="26"/>
    </row>
    <row r="22" spans="2:15" x14ac:dyDescent="0.3">
      <c r="B22" s="3">
        <v>2</v>
      </c>
      <c r="C22" s="27"/>
      <c r="D22" s="28"/>
      <c r="E22" s="28"/>
      <c r="F22" s="14"/>
      <c r="G22" s="22">
        <v>6.8558999999999995E-2</v>
      </c>
      <c r="H22" s="15">
        <v>5.0000000000000001E-3</v>
      </c>
      <c r="I22" s="22">
        <f t="shared" si="4"/>
        <v>7.3558999999999999E-2</v>
      </c>
      <c r="J22" s="16"/>
      <c r="K22" s="21"/>
      <c r="L22" s="14"/>
      <c r="M22" s="21">
        <v>447811.2</v>
      </c>
      <c r="N22" s="14"/>
      <c r="O22" s="26"/>
    </row>
    <row r="23" spans="2:15" x14ac:dyDescent="0.3">
      <c r="B23" s="3">
        <v>3</v>
      </c>
      <c r="C23" s="27"/>
      <c r="D23" s="28"/>
      <c r="E23" s="28"/>
      <c r="F23" s="14"/>
      <c r="G23" s="22">
        <v>6.8885000000000002E-2</v>
      </c>
      <c r="H23" s="15">
        <v>5.0000000000000001E-3</v>
      </c>
      <c r="I23" s="22">
        <f t="shared" si="4"/>
        <v>7.3885000000000006E-2</v>
      </c>
      <c r="J23" s="16"/>
      <c r="K23" s="21"/>
      <c r="L23" s="14"/>
      <c r="M23" s="21">
        <v>449795.7</v>
      </c>
      <c r="N23" s="14">
        <v>73053394.890000001</v>
      </c>
      <c r="O23" s="55">
        <f>+F21-N23</f>
        <v>0</v>
      </c>
    </row>
    <row r="24" spans="2:15" x14ac:dyDescent="0.3">
      <c r="B24" s="13">
        <v>1</v>
      </c>
      <c r="C24" s="27">
        <v>42825</v>
      </c>
      <c r="D24" s="28">
        <v>42915</v>
      </c>
      <c r="E24" s="28"/>
      <c r="F24" s="14">
        <v>49270006.189999998</v>
      </c>
      <c r="G24" s="22">
        <v>6.6795999999999994E-2</v>
      </c>
      <c r="H24" s="15">
        <v>5.0000000000000001E-3</v>
      </c>
      <c r="I24" s="22">
        <f t="shared" ref="I24" si="5">+G24+H24</f>
        <v>7.1795999999999999E-2</v>
      </c>
      <c r="J24" s="16" t="s">
        <v>12</v>
      </c>
      <c r="K24" s="21"/>
      <c r="L24" s="14"/>
      <c r="M24" s="21">
        <v>294782.40000000002</v>
      </c>
      <c r="N24" s="14"/>
      <c r="O24" s="26"/>
    </row>
    <row r="25" spans="2:15" x14ac:dyDescent="0.3">
      <c r="B25" s="8">
        <v>2</v>
      </c>
      <c r="C25" s="27"/>
      <c r="D25" s="28"/>
      <c r="E25" s="28"/>
      <c r="F25" s="14"/>
      <c r="G25" s="22">
        <v>6.8925E-2</v>
      </c>
      <c r="H25" s="15">
        <v>5.0000000000000001E-3</v>
      </c>
      <c r="I25" s="22">
        <f t="shared" ref="I25:I26" si="6">+G25+H25</f>
        <v>7.3925000000000005E-2</v>
      </c>
      <c r="J25" s="16"/>
      <c r="K25" s="21"/>
      <c r="L25" s="14"/>
      <c r="M25" s="21">
        <v>303523.8</v>
      </c>
      <c r="N25" s="14"/>
      <c r="O25" s="26"/>
    </row>
    <row r="26" spans="2:15" x14ac:dyDescent="0.3">
      <c r="B26" s="8">
        <v>3</v>
      </c>
      <c r="C26" s="27"/>
      <c r="D26" s="28"/>
      <c r="E26" s="28"/>
      <c r="F26" s="14"/>
      <c r="G26" s="22">
        <v>7.145E-2</v>
      </c>
      <c r="H26" s="15">
        <v>5.0000000000000001E-3</v>
      </c>
      <c r="I26" s="22">
        <f t="shared" si="6"/>
        <v>7.6450000000000004E-2</v>
      </c>
      <c r="J26" s="16"/>
      <c r="K26" s="21"/>
      <c r="L26" s="14"/>
      <c r="M26" s="21">
        <v>313890.90000000002</v>
      </c>
      <c r="N26" s="14">
        <v>49270006.189999998</v>
      </c>
      <c r="O26" s="55">
        <f>+F24-N26</f>
        <v>0</v>
      </c>
    </row>
    <row r="27" spans="2:15" x14ac:dyDescent="0.3">
      <c r="B27" s="8">
        <v>1</v>
      </c>
      <c r="C27" s="27">
        <v>42846</v>
      </c>
      <c r="D27" s="28">
        <v>42936</v>
      </c>
      <c r="E27" s="28"/>
      <c r="F27" s="14">
        <v>20000000</v>
      </c>
      <c r="G27" s="22">
        <v>6.88E-2</v>
      </c>
      <c r="H27" s="15">
        <v>5.0000000000000001E-3</v>
      </c>
      <c r="I27" s="22">
        <f t="shared" ref="I27:I29" si="7">+G27+H27</f>
        <v>7.3800000000000004E-2</v>
      </c>
      <c r="J27" s="16" t="s">
        <v>12</v>
      </c>
      <c r="K27" s="21"/>
      <c r="L27" s="14"/>
      <c r="M27" s="21">
        <v>123000</v>
      </c>
      <c r="N27" s="14"/>
      <c r="O27" s="26"/>
    </row>
    <row r="28" spans="2:15" x14ac:dyDescent="0.3">
      <c r="B28" s="8">
        <v>2</v>
      </c>
      <c r="C28" s="27"/>
      <c r="D28" s="28"/>
      <c r="E28" s="28"/>
      <c r="F28" s="14"/>
      <c r="G28" s="22">
        <v>6.8895999999999999E-2</v>
      </c>
      <c r="H28" s="15">
        <v>5.0000000000000001E-3</v>
      </c>
      <c r="I28" s="22">
        <f t="shared" si="7"/>
        <v>7.3896000000000003E-2</v>
      </c>
      <c r="J28" s="16"/>
      <c r="K28" s="21"/>
      <c r="L28" s="14"/>
      <c r="M28" s="21">
        <v>123159.9</v>
      </c>
      <c r="N28" s="14"/>
      <c r="O28" s="26"/>
    </row>
    <row r="29" spans="2:15" x14ac:dyDescent="0.3">
      <c r="B29" s="3">
        <v>3</v>
      </c>
      <c r="C29" s="27"/>
      <c r="D29" s="27"/>
      <c r="E29" s="27"/>
      <c r="F29" s="42"/>
      <c r="G29" s="43">
        <v>7.1929000000000007E-2</v>
      </c>
      <c r="H29" s="15">
        <v>5.0000000000000001E-3</v>
      </c>
      <c r="I29" s="22">
        <f t="shared" si="7"/>
        <v>7.6929000000000011E-2</v>
      </c>
      <c r="J29" s="45"/>
      <c r="K29" s="46"/>
      <c r="L29" s="42"/>
      <c r="M29" s="21">
        <v>128214.9</v>
      </c>
      <c r="N29" s="42">
        <v>20000000</v>
      </c>
      <c r="O29" s="55">
        <f>+F27-N29</f>
        <v>0</v>
      </c>
    </row>
    <row r="30" spans="2:15" x14ac:dyDescent="0.3">
      <c r="B30" s="3">
        <v>1</v>
      </c>
      <c r="C30" s="27">
        <v>42989</v>
      </c>
      <c r="D30" s="27">
        <v>43079</v>
      </c>
      <c r="E30" s="27"/>
      <c r="F30" s="42">
        <v>101147106.73</v>
      </c>
      <c r="G30" s="43">
        <v>7.3749999999999996E-2</v>
      </c>
      <c r="H30" s="15">
        <v>5.0000000000000001E-3</v>
      </c>
      <c r="I30" s="22">
        <f t="shared" ref="I30:I31" si="8">+G30+H30</f>
        <v>7.8750000000000001E-2</v>
      </c>
      <c r="J30" s="16" t="s">
        <v>12</v>
      </c>
      <c r="K30" s="46"/>
      <c r="L30" s="42"/>
      <c r="M30" s="21">
        <v>663777.89</v>
      </c>
      <c r="N30" s="42"/>
      <c r="O30" s="55"/>
    </row>
    <row r="31" spans="2:15" x14ac:dyDescent="0.3">
      <c r="B31" s="3">
        <v>2</v>
      </c>
      <c r="C31" s="27"/>
      <c r="D31" s="27"/>
      <c r="E31" s="27"/>
      <c r="F31" s="42"/>
      <c r="G31" s="43">
        <v>7.3798000000000002E-2</v>
      </c>
      <c r="H31" s="15">
        <v>5.0000000000000001E-3</v>
      </c>
      <c r="I31" s="22">
        <f t="shared" si="8"/>
        <v>7.8798000000000007E-2</v>
      </c>
      <c r="J31" s="45"/>
      <c r="K31" s="46"/>
      <c r="L31" s="42"/>
      <c r="M31" s="21">
        <v>664182.6</v>
      </c>
      <c r="N31" s="42"/>
      <c r="O31" s="55">
        <f>+F30</f>
        <v>101147106.73</v>
      </c>
    </row>
    <row r="32" spans="2:15" x14ac:dyDescent="0.3">
      <c r="B32" s="3">
        <v>1</v>
      </c>
      <c r="C32" s="27">
        <v>43007</v>
      </c>
      <c r="D32" s="27">
        <v>43097</v>
      </c>
      <c r="E32" s="27"/>
      <c r="F32" s="42">
        <v>70120768.390000001</v>
      </c>
      <c r="G32" s="43">
        <v>7.3793999999999998E-2</v>
      </c>
      <c r="H32" s="15">
        <v>5.0000000000000001E-3</v>
      </c>
      <c r="I32" s="22">
        <f t="shared" ref="I32" si="9">+G32+H32</f>
        <v>7.8794000000000003E-2</v>
      </c>
      <c r="J32" s="16" t="s">
        <v>12</v>
      </c>
      <c r="K32" s="46"/>
      <c r="L32" s="42"/>
      <c r="M32" s="21">
        <v>460424.7</v>
      </c>
      <c r="N32" s="42">
        <v>25000000</v>
      </c>
      <c r="O32" s="55">
        <f>+F32-N32</f>
        <v>45120768.390000001</v>
      </c>
    </row>
    <row r="33" spans="2:15" ht="16.2" thickBot="1" x14ac:dyDescent="0.35">
      <c r="B33" s="123" t="s">
        <v>8</v>
      </c>
      <c r="C33" s="124"/>
      <c r="D33" s="38"/>
      <c r="E33" s="69">
        <f>SUM(E12:E32)</f>
        <v>200572640.06999999</v>
      </c>
      <c r="F33" s="48">
        <f>SUM(F13:F32)</f>
        <v>373626427.88999999</v>
      </c>
      <c r="G33" s="39"/>
      <c r="H33" s="39"/>
      <c r="I33" s="39"/>
      <c r="J33" s="39"/>
      <c r="K33" s="69">
        <f>SUM(K12:K32)</f>
        <v>2566869.1713823862</v>
      </c>
      <c r="L33" s="69">
        <f>SUM(L12:L32)</f>
        <v>200572640.06999999</v>
      </c>
      <c r="M33" s="41">
        <f>SUM(M18:M32)</f>
        <v>5147134.9499999993</v>
      </c>
      <c r="N33" s="41">
        <f>SUM(N12:N32)</f>
        <v>227358552.76999998</v>
      </c>
      <c r="O33" s="49">
        <f>SUM(O12:O32)</f>
        <v>146267875.12</v>
      </c>
    </row>
    <row r="34" spans="2:15" x14ac:dyDescent="0.3">
      <c r="K34" s="50"/>
      <c r="M34" s="50"/>
      <c r="O34" s="50"/>
    </row>
    <row r="35" spans="2:15" x14ac:dyDescent="0.3">
      <c r="N35" s="50"/>
    </row>
    <row r="36" spans="2:15" ht="15.6" x14ac:dyDescent="0.3">
      <c r="F36" s="30" t="s">
        <v>14</v>
      </c>
      <c r="O36" s="50"/>
    </row>
    <row r="37" spans="2:15" ht="15" thickBot="1" x14ac:dyDescent="0.35">
      <c r="O37" s="50"/>
    </row>
    <row r="38" spans="2:15" ht="15.6" x14ac:dyDescent="0.3">
      <c r="B38" s="4" t="s">
        <v>4</v>
      </c>
      <c r="C38" s="5" t="s">
        <v>2</v>
      </c>
      <c r="D38" s="6" t="s">
        <v>2</v>
      </c>
      <c r="E38" s="6" t="s">
        <v>17</v>
      </c>
      <c r="F38" s="6" t="s">
        <v>1</v>
      </c>
      <c r="G38" s="125" t="s">
        <v>3</v>
      </c>
      <c r="H38" s="126"/>
      <c r="I38" s="127"/>
      <c r="J38" s="5" t="s">
        <v>11</v>
      </c>
      <c r="K38" s="5" t="s">
        <v>5</v>
      </c>
      <c r="L38" s="5" t="s">
        <v>6</v>
      </c>
      <c r="M38" s="5" t="s">
        <v>21</v>
      </c>
    </row>
    <row r="39" spans="2:15" ht="16.2" thickBot="1" x14ac:dyDescent="0.35">
      <c r="B39" s="17"/>
      <c r="C39" s="18" t="s">
        <v>9</v>
      </c>
      <c r="D39" s="19" t="s">
        <v>7</v>
      </c>
      <c r="E39" s="31">
        <v>42735</v>
      </c>
      <c r="F39" s="19" t="s">
        <v>36</v>
      </c>
      <c r="G39" s="20" t="s">
        <v>15</v>
      </c>
      <c r="H39" s="20" t="s">
        <v>0</v>
      </c>
      <c r="I39" s="19" t="s">
        <v>8</v>
      </c>
      <c r="J39" s="37" t="s">
        <v>16</v>
      </c>
      <c r="K39" s="18">
        <v>2017</v>
      </c>
      <c r="L39" s="18"/>
      <c r="M39" s="70">
        <v>43039</v>
      </c>
    </row>
    <row r="40" spans="2:15" x14ac:dyDescent="0.3">
      <c r="B40" s="60"/>
      <c r="C40" s="27">
        <v>42735</v>
      </c>
      <c r="D40" s="28"/>
      <c r="E40" s="61">
        <v>275918042.79000002</v>
      </c>
      <c r="F40" s="61"/>
      <c r="G40" s="22"/>
      <c r="H40" s="15"/>
      <c r="I40" s="22"/>
      <c r="J40" s="62"/>
      <c r="K40" s="63"/>
      <c r="L40" s="61">
        <v>0</v>
      </c>
      <c r="M40" s="26">
        <f>+K40+L40</f>
        <v>0</v>
      </c>
    </row>
    <row r="41" spans="2:15" x14ac:dyDescent="0.3">
      <c r="B41" s="64"/>
      <c r="C41" s="27"/>
      <c r="D41" s="28">
        <v>43220</v>
      </c>
      <c r="E41" s="28"/>
      <c r="F41" s="61">
        <v>877371038.17999995</v>
      </c>
      <c r="G41" s="22">
        <v>0</v>
      </c>
      <c r="H41" s="15">
        <v>5.0000000000000001E-3</v>
      </c>
      <c r="I41" s="22">
        <f>+G41+H41</f>
        <v>5.0000000000000001E-3</v>
      </c>
      <c r="J41" s="62"/>
      <c r="K41" s="63">
        <v>16723566.439999999</v>
      </c>
      <c r="L41" s="61">
        <v>845631454.01999998</v>
      </c>
      <c r="M41" s="26">
        <f>+E40+F41-L41</f>
        <v>307657626.95000005</v>
      </c>
    </row>
    <row r="42" spans="2:15" ht="15" thickBot="1" x14ac:dyDescent="0.35">
      <c r="B42" s="64"/>
      <c r="C42" s="27"/>
      <c r="D42" s="28"/>
      <c r="E42" s="28"/>
      <c r="F42" s="61"/>
      <c r="G42" s="22"/>
      <c r="H42" s="15"/>
      <c r="I42" s="22"/>
      <c r="J42" s="62"/>
      <c r="K42" s="63"/>
      <c r="L42" s="61"/>
      <c r="M42" s="26">
        <f>+K42+L42</f>
        <v>0</v>
      </c>
    </row>
    <row r="43" spans="2:15" ht="16.2" thickBot="1" x14ac:dyDescent="0.35">
      <c r="B43" s="121" t="s">
        <v>8</v>
      </c>
      <c r="C43" s="122"/>
      <c r="D43" s="29"/>
      <c r="E43" s="65">
        <f>SUM(E40:E42)</f>
        <v>275918042.79000002</v>
      </c>
      <c r="F43" s="11">
        <f>SUM(F41:F42)</f>
        <v>877371038.17999995</v>
      </c>
      <c r="G43" s="9"/>
      <c r="H43" s="9"/>
      <c r="I43" s="9"/>
      <c r="J43" s="9"/>
      <c r="K43" s="66">
        <f>SUM(K40:K42)</f>
        <v>16723566.439999999</v>
      </c>
      <c r="L43" s="10">
        <f>SUM(L40:L42)</f>
        <v>845631454.01999998</v>
      </c>
      <c r="M43" s="11">
        <f>SUM(M40:M42)</f>
        <v>307657626.95000005</v>
      </c>
    </row>
    <row r="44" spans="2:15" x14ac:dyDescent="0.3">
      <c r="E44" s="25"/>
      <c r="F44" s="25"/>
      <c r="G44" s="25"/>
      <c r="H44" s="25"/>
      <c r="I44" s="25"/>
      <c r="J44" s="25"/>
      <c r="K44" s="25"/>
      <c r="L44" s="25"/>
      <c r="M44" s="25"/>
    </row>
    <row r="45" spans="2:15" x14ac:dyDescent="0.3">
      <c r="E45" s="25"/>
      <c r="F45" s="50"/>
      <c r="K45" s="25"/>
      <c r="L45" s="25"/>
      <c r="M45" s="25"/>
    </row>
    <row r="46" spans="2:15" x14ac:dyDescent="0.3">
      <c r="B46" s="24" t="s">
        <v>22</v>
      </c>
      <c r="F46" s="50"/>
      <c r="K46" s="25"/>
      <c r="L46" s="25"/>
      <c r="M46" s="25"/>
    </row>
    <row r="47" spans="2:15" x14ac:dyDescent="0.3">
      <c r="B47" s="24" t="s">
        <v>30</v>
      </c>
      <c r="L47" s="50"/>
    </row>
    <row r="48" spans="2:15" x14ac:dyDescent="0.3">
      <c r="L48" s="50"/>
    </row>
    <row r="50" spans="2:13" ht="15.6" x14ac:dyDescent="0.3">
      <c r="F50" s="30" t="s">
        <v>23</v>
      </c>
    </row>
    <row r="51" spans="2:13" ht="15" thickBot="1" x14ac:dyDescent="0.35"/>
    <row r="52" spans="2:13" ht="15.6" x14ac:dyDescent="0.3">
      <c r="B52" s="4" t="s">
        <v>4</v>
      </c>
      <c r="C52" s="5" t="s">
        <v>2</v>
      </c>
      <c r="D52" s="6" t="s">
        <v>2</v>
      </c>
      <c r="E52" s="6" t="s">
        <v>17</v>
      </c>
      <c r="F52" s="6" t="s">
        <v>1</v>
      </c>
      <c r="G52" s="125" t="s">
        <v>3</v>
      </c>
      <c r="H52" s="126"/>
      <c r="I52" s="127"/>
      <c r="J52" s="5" t="s">
        <v>11</v>
      </c>
      <c r="K52" s="5" t="s">
        <v>5</v>
      </c>
      <c r="L52" s="5" t="s">
        <v>6</v>
      </c>
      <c r="M52" s="5" t="s">
        <v>21</v>
      </c>
    </row>
    <row r="53" spans="2:13" ht="16.2" thickBot="1" x14ac:dyDescent="0.35">
      <c r="B53" s="17"/>
      <c r="C53" s="18" t="s">
        <v>9</v>
      </c>
      <c r="D53" s="19" t="s">
        <v>7</v>
      </c>
      <c r="E53" s="31">
        <v>42735</v>
      </c>
      <c r="F53" s="19" t="s">
        <v>36</v>
      </c>
      <c r="G53" s="20" t="s">
        <v>10</v>
      </c>
      <c r="H53" s="20" t="s">
        <v>0</v>
      </c>
      <c r="I53" s="19" t="s">
        <v>8</v>
      </c>
      <c r="J53" s="18"/>
      <c r="K53" s="18">
        <v>2017</v>
      </c>
      <c r="L53" s="18">
        <v>2017</v>
      </c>
      <c r="M53" s="70">
        <v>43039</v>
      </c>
    </row>
    <row r="54" spans="2:13" ht="15.6" x14ac:dyDescent="0.3">
      <c r="B54" s="32"/>
      <c r="C54" s="28"/>
      <c r="D54" s="28"/>
      <c r="E54" s="67">
        <v>0</v>
      </c>
      <c r="F54" s="33"/>
      <c r="G54" s="33"/>
      <c r="H54" s="33"/>
      <c r="I54" s="33"/>
      <c r="J54" s="33"/>
      <c r="K54" s="33"/>
      <c r="L54" s="33"/>
      <c r="M54" s="33"/>
    </row>
    <row r="55" spans="2:13" x14ac:dyDescent="0.3">
      <c r="B55" s="13"/>
      <c r="C55" s="28">
        <v>42789</v>
      </c>
      <c r="D55" s="28">
        <v>42817</v>
      </c>
      <c r="E55" s="14"/>
      <c r="F55" s="14">
        <v>60000000</v>
      </c>
      <c r="G55" s="22">
        <v>6.5949999999999995E-2</v>
      </c>
      <c r="H55" s="15">
        <v>7.0000000000000001E-3</v>
      </c>
      <c r="I55" s="22">
        <f>+G55+H55</f>
        <v>7.2950000000000001E-2</v>
      </c>
      <c r="J55" s="16" t="s">
        <v>32</v>
      </c>
      <c r="K55" s="21">
        <v>60791.67</v>
      </c>
      <c r="L55" s="14"/>
      <c r="M55" s="26"/>
    </row>
    <row r="56" spans="2:13" ht="15.6" x14ac:dyDescent="0.3">
      <c r="B56" s="3"/>
      <c r="C56" s="33"/>
      <c r="D56" s="28"/>
      <c r="E56" s="14"/>
      <c r="F56" s="14"/>
      <c r="G56" s="22">
        <v>6.6049999999999998E-2</v>
      </c>
      <c r="H56" s="15">
        <v>7.0000000000000001E-3</v>
      </c>
      <c r="I56" s="22">
        <f>+G56+H56</f>
        <v>7.3050000000000004E-2</v>
      </c>
      <c r="J56" s="12"/>
      <c r="K56" s="21">
        <v>280025</v>
      </c>
      <c r="L56" s="14">
        <v>60000000</v>
      </c>
      <c r="M56" s="59">
        <f>+F55-L56</f>
        <v>0</v>
      </c>
    </row>
    <row r="57" spans="2:13" x14ac:dyDescent="0.3">
      <c r="B57" s="13"/>
      <c r="C57" s="28">
        <v>42793</v>
      </c>
      <c r="D57" s="28">
        <v>42852</v>
      </c>
      <c r="E57" s="14"/>
      <c r="F57" s="14">
        <v>140000000</v>
      </c>
      <c r="G57" s="22">
        <v>6.6000000000000003E-2</v>
      </c>
      <c r="H57" s="15">
        <v>7.0000000000000001E-3</v>
      </c>
      <c r="I57" s="22">
        <f>+G57+H57</f>
        <v>7.3000000000000009E-2</v>
      </c>
      <c r="J57" s="16" t="s">
        <v>33</v>
      </c>
      <c r="K57" s="21">
        <v>28388.89</v>
      </c>
      <c r="L57" s="14"/>
      <c r="M57" s="26"/>
    </row>
    <row r="58" spans="2:13" x14ac:dyDescent="0.3">
      <c r="B58" s="3"/>
      <c r="C58" s="27"/>
      <c r="D58" s="28"/>
      <c r="E58" s="28"/>
      <c r="F58" s="14"/>
      <c r="G58" s="22">
        <v>6.6049999999999998E-2</v>
      </c>
      <c r="H58" s="15">
        <v>7.0000000000000001E-3</v>
      </c>
      <c r="I58" s="22">
        <f>+G58+H58</f>
        <v>7.3050000000000004E-2</v>
      </c>
      <c r="J58" s="16"/>
      <c r="K58" s="21">
        <v>880658.33</v>
      </c>
      <c r="L58" s="14"/>
      <c r="M58" s="26"/>
    </row>
    <row r="59" spans="2:13" x14ac:dyDescent="0.3">
      <c r="B59" s="3"/>
      <c r="C59" s="27"/>
      <c r="D59" s="28"/>
      <c r="E59" s="14"/>
      <c r="F59" s="14"/>
      <c r="G59" s="22">
        <v>6.6795999999999994E-2</v>
      </c>
      <c r="H59" s="15">
        <v>7.0000000000000001E-3</v>
      </c>
      <c r="I59" s="22">
        <f>+G59+H59</f>
        <v>7.3796E-2</v>
      </c>
      <c r="J59" s="16"/>
      <c r="K59" s="21">
        <v>545270.43999999994</v>
      </c>
      <c r="L59" s="14">
        <v>140000000</v>
      </c>
      <c r="M59" s="59">
        <f>+F57-L59</f>
        <v>0</v>
      </c>
    </row>
    <row r="60" spans="2:13" x14ac:dyDescent="0.3">
      <c r="B60" s="8"/>
      <c r="C60" s="27">
        <v>42817</v>
      </c>
      <c r="D60" s="28">
        <v>42878</v>
      </c>
      <c r="E60" s="14"/>
      <c r="F60" s="14">
        <v>60000000</v>
      </c>
      <c r="G60" s="22">
        <v>6.6424999999999998E-2</v>
      </c>
      <c r="H60" s="15">
        <v>7.0000000000000001E-3</v>
      </c>
      <c r="I60" s="22">
        <f t="shared" ref="I60:I62" si="10">+G60+H60</f>
        <v>7.3425000000000004E-2</v>
      </c>
      <c r="J60" s="16" t="s">
        <v>34</v>
      </c>
      <c r="K60" s="21">
        <v>97900</v>
      </c>
      <c r="L60" s="14"/>
      <c r="M60" s="26"/>
    </row>
    <row r="61" spans="2:13" x14ac:dyDescent="0.3">
      <c r="B61" s="8"/>
      <c r="C61" s="27"/>
      <c r="D61" s="28"/>
      <c r="E61" s="28"/>
      <c r="F61" s="28"/>
      <c r="G61" s="22">
        <v>6.6795999999999994E-2</v>
      </c>
      <c r="H61" s="15">
        <v>7.0000000000000001E-3</v>
      </c>
      <c r="I61" s="22">
        <f t="shared" si="10"/>
        <v>7.3796E-2</v>
      </c>
      <c r="J61" s="16"/>
      <c r="K61" s="21">
        <v>368980</v>
      </c>
      <c r="L61" s="14"/>
      <c r="M61" s="26"/>
    </row>
    <row r="62" spans="2:13" x14ac:dyDescent="0.3">
      <c r="B62" s="8"/>
      <c r="C62" s="27"/>
      <c r="D62" s="28"/>
      <c r="E62" s="14"/>
      <c r="F62" s="14"/>
      <c r="G62" s="22">
        <v>6.8925E-2</v>
      </c>
      <c r="H62" s="15">
        <v>7.0000000000000001E-3</v>
      </c>
      <c r="I62" s="22">
        <f t="shared" si="10"/>
        <v>7.5925000000000006E-2</v>
      </c>
      <c r="J62" s="16"/>
      <c r="K62" s="21">
        <v>291045.83</v>
      </c>
      <c r="L62" s="14">
        <v>60000000</v>
      </c>
      <c r="M62" s="59">
        <f>+F60-L62</f>
        <v>0</v>
      </c>
    </row>
    <row r="63" spans="2:13" x14ac:dyDescent="0.3">
      <c r="B63" s="8"/>
      <c r="C63" s="27">
        <v>42845</v>
      </c>
      <c r="D63" s="28">
        <v>42986</v>
      </c>
      <c r="E63" s="14"/>
      <c r="F63" s="14">
        <v>140000000</v>
      </c>
      <c r="G63" s="22">
        <v>6.8724999999999994E-2</v>
      </c>
      <c r="H63" s="15">
        <v>7.0000000000000001E-3</v>
      </c>
      <c r="I63" s="22">
        <f t="shared" ref="I63:I68" si="11">+G63+H63</f>
        <v>7.5725000000000001E-2</v>
      </c>
      <c r="J63" s="16" t="s">
        <v>35</v>
      </c>
      <c r="K63" s="21">
        <v>294486.11</v>
      </c>
      <c r="L63" s="14"/>
      <c r="M63" s="55"/>
    </row>
    <row r="64" spans="2:13" x14ac:dyDescent="0.3">
      <c r="B64" s="8"/>
      <c r="C64" s="27"/>
      <c r="D64" s="28"/>
      <c r="E64" s="14"/>
      <c r="F64" s="14"/>
      <c r="G64" s="22">
        <v>6.8925E-2</v>
      </c>
      <c r="H64" s="15">
        <v>7.0000000000000001E-3</v>
      </c>
      <c r="I64" s="22">
        <f t="shared" si="11"/>
        <v>7.5925000000000006E-2</v>
      </c>
      <c r="J64" s="16"/>
      <c r="K64" s="21">
        <v>915318.06</v>
      </c>
      <c r="L64" s="14"/>
      <c r="M64" s="55"/>
    </row>
    <row r="65" spans="2:13" x14ac:dyDescent="0.3">
      <c r="B65" s="8"/>
      <c r="C65" s="27"/>
      <c r="D65" s="28"/>
      <c r="E65" s="14"/>
      <c r="F65" s="14"/>
      <c r="G65" s="22">
        <v>7.1471000000000007E-2</v>
      </c>
      <c r="H65" s="15">
        <v>7.0000000000000001E-3</v>
      </c>
      <c r="I65" s="22">
        <f t="shared" si="11"/>
        <v>7.8471000000000013E-2</v>
      </c>
      <c r="J65" s="16"/>
      <c r="K65" s="21">
        <v>915495</v>
      </c>
      <c r="L65" s="14"/>
      <c r="M65" s="55"/>
    </row>
    <row r="66" spans="2:13" x14ac:dyDescent="0.3">
      <c r="B66" s="8"/>
      <c r="C66" s="27"/>
      <c r="D66" s="28"/>
      <c r="E66" s="14"/>
      <c r="F66" s="14"/>
      <c r="G66" s="22">
        <v>7.3599999999999999E-2</v>
      </c>
      <c r="H66" s="15">
        <v>7.0000000000000001E-3</v>
      </c>
      <c r="I66" s="22">
        <f t="shared" si="11"/>
        <v>8.0600000000000005E-2</v>
      </c>
      <c r="J66" s="16"/>
      <c r="K66" s="21">
        <v>971677.78</v>
      </c>
      <c r="L66" s="14"/>
      <c r="M66" s="55"/>
    </row>
    <row r="67" spans="2:13" x14ac:dyDescent="0.3">
      <c r="B67" s="8"/>
      <c r="C67" s="27"/>
      <c r="D67" s="28"/>
      <c r="E67" s="14"/>
      <c r="F67" s="14"/>
      <c r="G67" s="22">
        <v>7.3811000000000002E-2</v>
      </c>
      <c r="H67" s="15">
        <v>7.0000000000000001E-3</v>
      </c>
      <c r="I67" s="22">
        <f t="shared" si="11"/>
        <v>8.0811000000000008E-2</v>
      </c>
      <c r="J67" s="16"/>
      <c r="K67" s="21">
        <v>974221.5</v>
      </c>
      <c r="L67" s="14"/>
      <c r="M67" s="55"/>
    </row>
    <row r="68" spans="2:13" ht="15" thickBot="1" x14ac:dyDescent="0.35">
      <c r="B68" s="8"/>
      <c r="C68" s="27"/>
      <c r="D68" s="28"/>
      <c r="E68" s="14"/>
      <c r="F68" s="14"/>
      <c r="G68" s="22">
        <v>7.3825000000000002E-2</v>
      </c>
      <c r="H68" s="15">
        <v>7.0000000000000001E-3</v>
      </c>
      <c r="I68" s="22">
        <f t="shared" si="11"/>
        <v>8.0825000000000008E-2</v>
      </c>
      <c r="J68" s="16"/>
      <c r="K68" s="21">
        <v>251455.56</v>
      </c>
      <c r="L68" s="14">
        <v>140000000</v>
      </c>
      <c r="M68" s="71">
        <f>+F63-L68</f>
        <v>0</v>
      </c>
    </row>
    <row r="69" spans="2:13" ht="16.2" thickBot="1" x14ac:dyDescent="0.35">
      <c r="B69" s="121" t="s">
        <v>8</v>
      </c>
      <c r="C69" s="122"/>
      <c r="D69" s="29"/>
      <c r="E69" s="29"/>
      <c r="F69" s="51">
        <f>SUM(F54:F68)</f>
        <v>400000000</v>
      </c>
      <c r="G69" s="9"/>
      <c r="H69" s="9"/>
      <c r="I69" s="9"/>
      <c r="J69" s="9"/>
      <c r="K69" s="23">
        <f>SUM(K55:K68)</f>
        <v>6875714.1699999999</v>
      </c>
      <c r="L69" s="10">
        <f>SUM(L56:L68)</f>
        <v>400000000</v>
      </c>
      <c r="M69" s="68">
        <v>0</v>
      </c>
    </row>
  </sheetData>
  <mergeCells count="6">
    <mergeCell ref="B69:C69"/>
    <mergeCell ref="G38:I38"/>
    <mergeCell ref="B43:C43"/>
    <mergeCell ref="G10:I10"/>
    <mergeCell ref="B33:C33"/>
    <mergeCell ref="G52:I52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0895-7001-439A-B575-8577B53AFD16}">
  <sheetPr>
    <tabColor rgb="FF92D050"/>
  </sheetPr>
  <dimension ref="B4:AA67"/>
  <sheetViews>
    <sheetView tabSelected="1" topLeftCell="A34" workbookViewId="0">
      <selection activeCell="E58" sqref="E58"/>
    </sheetView>
  </sheetViews>
  <sheetFormatPr baseColWidth="10" defaultColWidth="11.5546875" defaultRowHeight="14.4" x14ac:dyDescent="0.3"/>
  <cols>
    <col min="1" max="1" width="11.5546875" style="24"/>
    <col min="2" max="2" width="14.5546875" style="24" customWidth="1"/>
    <col min="3" max="4" width="14.6640625" style="24" customWidth="1"/>
    <col min="5" max="5" width="16.109375" style="24" customWidth="1"/>
    <col min="6" max="6" width="26.44140625" style="24" customWidth="1"/>
    <col min="7" max="9" width="11.5546875" style="24"/>
    <col min="10" max="10" width="15" style="24" customWidth="1"/>
    <col min="11" max="11" width="21.44140625" style="24" customWidth="1"/>
    <col min="12" max="15" width="21.109375" style="24" customWidth="1"/>
    <col min="16" max="16" width="16.88671875" style="24" customWidth="1"/>
    <col min="17" max="17" width="13.44140625" style="24" customWidth="1"/>
    <col min="18" max="18" width="11.5546875" style="24"/>
    <col min="19" max="19" width="14.6640625" style="24" customWidth="1"/>
    <col min="20" max="16384" width="11.5546875" style="24"/>
  </cols>
  <sheetData>
    <row r="4" spans="2:27" x14ac:dyDescent="0.3">
      <c r="L4" s="50"/>
    </row>
    <row r="5" spans="2:27" ht="15.6" x14ac:dyDescent="0.3">
      <c r="B5" s="87"/>
      <c r="C5" s="87"/>
      <c r="D5" s="87"/>
      <c r="E5" s="87"/>
      <c r="F5" s="30" t="s">
        <v>13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2:27" ht="15" thickBot="1" x14ac:dyDescent="0.3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2:27" ht="29.4" customHeight="1" x14ac:dyDescent="0.3">
      <c r="B7" s="84" t="s">
        <v>50</v>
      </c>
      <c r="C7" s="85" t="s">
        <v>2</v>
      </c>
      <c r="D7" s="86" t="s">
        <v>2</v>
      </c>
      <c r="E7" s="86" t="s">
        <v>17</v>
      </c>
      <c r="F7" s="86" t="s">
        <v>1</v>
      </c>
      <c r="G7" s="130" t="s">
        <v>3</v>
      </c>
      <c r="H7" s="131"/>
      <c r="I7" s="132"/>
      <c r="J7" s="85" t="s">
        <v>11</v>
      </c>
      <c r="K7" s="85" t="s">
        <v>5</v>
      </c>
      <c r="L7" s="85" t="s">
        <v>6</v>
      </c>
      <c r="M7" s="128" t="s">
        <v>46</v>
      </c>
      <c r="N7" s="128" t="s">
        <v>47</v>
      </c>
      <c r="O7" s="128" t="s">
        <v>45</v>
      </c>
      <c r="P7" s="85" t="s">
        <v>21</v>
      </c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</row>
    <row r="8" spans="2:27" ht="15" thickBot="1" x14ac:dyDescent="0.35">
      <c r="B8" s="88"/>
      <c r="C8" s="37" t="s">
        <v>9</v>
      </c>
      <c r="D8" s="89" t="s">
        <v>7</v>
      </c>
      <c r="E8" s="90">
        <v>43100</v>
      </c>
      <c r="F8" s="89" t="s">
        <v>37</v>
      </c>
      <c r="G8" s="91" t="s">
        <v>10</v>
      </c>
      <c r="H8" s="91" t="s">
        <v>0</v>
      </c>
      <c r="I8" s="89" t="s">
        <v>8</v>
      </c>
      <c r="J8" s="37"/>
      <c r="K8" s="37">
        <v>2018</v>
      </c>
      <c r="L8" s="37">
        <v>2018</v>
      </c>
      <c r="M8" s="129"/>
      <c r="N8" s="129" t="s">
        <v>44</v>
      </c>
      <c r="O8" s="129"/>
      <c r="P8" s="92">
        <v>43465</v>
      </c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pans="2:27" x14ac:dyDescent="0.3">
      <c r="B9" s="93"/>
      <c r="C9" s="94"/>
      <c r="D9" s="95"/>
      <c r="E9" s="72">
        <v>0</v>
      </c>
      <c r="F9" s="52"/>
      <c r="G9" s="43"/>
      <c r="H9" s="44"/>
      <c r="I9" s="43"/>
      <c r="J9" s="58"/>
      <c r="K9" s="54"/>
      <c r="L9" s="52"/>
      <c r="M9" s="52"/>
      <c r="N9" s="52"/>
      <c r="O9" s="52"/>
      <c r="P9" s="34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2:27" x14ac:dyDescent="0.3">
      <c r="B10" s="16">
        <v>1</v>
      </c>
      <c r="C10" s="94">
        <v>43216</v>
      </c>
      <c r="D10" s="95">
        <v>43306</v>
      </c>
      <c r="E10" s="52"/>
      <c r="F10" s="52">
        <v>71513890.909999996</v>
      </c>
      <c r="G10" s="43">
        <v>7.8375E-2</v>
      </c>
      <c r="H10" s="44">
        <v>5.0000000000000001E-3</v>
      </c>
      <c r="I10" s="43">
        <v>8.3375000000000005E-2</v>
      </c>
      <c r="J10" s="58" t="s">
        <v>20</v>
      </c>
      <c r="K10" s="54">
        <v>496872.60455177084</v>
      </c>
      <c r="L10" s="72">
        <v>0</v>
      </c>
      <c r="M10" s="52">
        <v>496872.60455177084</v>
      </c>
      <c r="N10" s="115">
        <v>43248</v>
      </c>
      <c r="O10" s="72">
        <v>71513890.909999996</v>
      </c>
      <c r="P10" s="34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2:27" x14ac:dyDescent="0.3">
      <c r="B11" s="93"/>
      <c r="C11" s="94"/>
      <c r="D11" s="95"/>
      <c r="E11" s="52"/>
      <c r="F11" s="52"/>
      <c r="G11" s="43">
        <v>7.8612000000000001E-2</v>
      </c>
      <c r="H11" s="44">
        <v>5.0000000000000001E-3</v>
      </c>
      <c r="I11" s="43">
        <v>8.3612000000000006E-2</v>
      </c>
      <c r="J11" s="58"/>
      <c r="K11" s="54">
        <v>498285.00389724335</v>
      </c>
      <c r="L11" s="72">
        <v>0</v>
      </c>
      <c r="M11" s="52">
        <v>498285.00389724335</v>
      </c>
      <c r="N11" s="115">
        <v>43276</v>
      </c>
      <c r="O11" s="72">
        <v>71513890.909999996</v>
      </c>
      <c r="P11" s="59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</row>
    <row r="12" spans="2:27" x14ac:dyDescent="0.3">
      <c r="B12" s="16"/>
      <c r="C12" s="95"/>
      <c r="D12" s="95"/>
      <c r="E12" s="52"/>
      <c r="F12" s="52"/>
      <c r="G12" s="43">
        <v>8.0699999999999994E-2</v>
      </c>
      <c r="H12" s="44">
        <v>5.0000000000000001E-3</v>
      </c>
      <c r="I12" s="43">
        <v>8.5699999999999998E-2</v>
      </c>
      <c r="J12" s="58"/>
      <c r="K12" s="54">
        <v>510728.4009155833</v>
      </c>
      <c r="L12" s="52">
        <v>71513890.909999996</v>
      </c>
      <c r="M12" s="52">
        <v>72024619.310915574</v>
      </c>
      <c r="N12" s="115">
        <v>43306</v>
      </c>
      <c r="O12" s="72">
        <v>0</v>
      </c>
      <c r="P12" s="80">
        <v>0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</row>
    <row r="13" spans="2:27" x14ac:dyDescent="0.3">
      <c r="B13" s="45">
        <v>2</v>
      </c>
      <c r="C13" s="94">
        <v>43343</v>
      </c>
      <c r="D13" s="95">
        <v>43433</v>
      </c>
      <c r="E13" s="14"/>
      <c r="F13" s="52">
        <v>180229856.74000001</v>
      </c>
      <c r="G13" s="73">
        <v>8.1037999999999999E-2</v>
      </c>
      <c r="H13" s="44">
        <v>5.0000000000000001E-3</v>
      </c>
      <c r="I13" s="43">
        <v>8.6038000000000003E-2</v>
      </c>
      <c r="J13" s="58" t="s">
        <v>20</v>
      </c>
      <c r="K13" s="54">
        <v>1292217.9045163435</v>
      </c>
      <c r="L13" s="72">
        <v>60000000</v>
      </c>
      <c r="M13" s="52">
        <v>61292217.904516347</v>
      </c>
      <c r="N13" s="115">
        <v>43374</v>
      </c>
      <c r="O13" s="72">
        <v>120229856.74000001</v>
      </c>
      <c r="P13" s="81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</row>
    <row r="14" spans="2:27" x14ac:dyDescent="0.3">
      <c r="B14" s="45"/>
      <c r="C14" s="94"/>
      <c r="D14" s="95"/>
      <c r="E14" s="14"/>
      <c r="F14" s="52"/>
      <c r="G14" s="73">
        <v>8.115E-2</v>
      </c>
      <c r="H14" s="44">
        <v>5.0000000000000001E-3</v>
      </c>
      <c r="I14" s="43">
        <v>8.6150000000000004E-2</v>
      </c>
      <c r="J14" s="58"/>
      <c r="K14" s="54">
        <v>863150.17984591669</v>
      </c>
      <c r="L14" s="72">
        <v>60000000</v>
      </c>
      <c r="M14" s="52">
        <v>60863150.179845914</v>
      </c>
      <c r="N14" s="115">
        <v>43403</v>
      </c>
      <c r="O14" s="72">
        <v>60229856.74000001</v>
      </c>
      <c r="P14" s="81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</row>
    <row r="15" spans="2:27" x14ac:dyDescent="0.3">
      <c r="B15" s="45"/>
      <c r="C15" s="94"/>
      <c r="D15" s="95"/>
      <c r="E15" s="14"/>
      <c r="F15" s="52"/>
      <c r="G15" s="73">
        <v>8.14E-2</v>
      </c>
      <c r="H15" s="44">
        <v>5.0000000000000001E-3</v>
      </c>
      <c r="I15" s="43">
        <v>8.6400000000000005E-2</v>
      </c>
      <c r="J15" s="58"/>
      <c r="K15" s="54">
        <v>433655.09852800012</v>
      </c>
      <c r="L15" s="72">
        <v>60229856.740000002</v>
      </c>
      <c r="M15" s="52">
        <v>60663511.838528</v>
      </c>
      <c r="N15" s="115">
        <v>43433</v>
      </c>
      <c r="O15" s="72">
        <v>0</v>
      </c>
      <c r="P15" s="80">
        <v>0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</row>
    <row r="16" spans="2:27" x14ac:dyDescent="0.3">
      <c r="B16" s="45">
        <v>3</v>
      </c>
      <c r="C16" s="94">
        <v>43363</v>
      </c>
      <c r="D16" s="95">
        <v>43543</v>
      </c>
      <c r="E16" s="14"/>
      <c r="F16" s="52">
        <v>119654015.73</v>
      </c>
      <c r="G16" s="73">
        <v>8.1225000000000006E-2</v>
      </c>
      <c r="H16" s="44">
        <v>5.0000000000000001E-3</v>
      </c>
      <c r="I16" s="43">
        <v>8.622500000000001E-2</v>
      </c>
      <c r="J16" s="58" t="s">
        <v>19</v>
      </c>
      <c r="K16" s="54">
        <v>859763.99885993765</v>
      </c>
      <c r="L16" s="72">
        <v>19942335.955000002</v>
      </c>
      <c r="M16" s="52">
        <v>20802099.95385994</v>
      </c>
      <c r="N16" s="115">
        <v>43395</v>
      </c>
      <c r="O16" s="116">
        <v>99711679.775000006</v>
      </c>
      <c r="P16" s="81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</row>
    <row r="17" spans="2:27" x14ac:dyDescent="0.3">
      <c r="B17" s="45"/>
      <c r="C17" s="94"/>
      <c r="D17" s="95"/>
      <c r="E17" s="14"/>
      <c r="F17" s="52"/>
      <c r="G17" s="73">
        <v>8.115E-2</v>
      </c>
      <c r="H17" s="44">
        <v>5.0000000000000001E-3</v>
      </c>
      <c r="I17" s="43">
        <v>8.6150000000000004E-2</v>
      </c>
      <c r="J17" s="58"/>
      <c r="K17" s="54">
        <v>715846.80071802111</v>
      </c>
      <c r="L17" s="72">
        <v>19942335.955000002</v>
      </c>
      <c r="M17" s="52">
        <v>20658182.755718023</v>
      </c>
      <c r="N17" s="115">
        <v>43424</v>
      </c>
      <c r="O17" s="72">
        <v>79769343.820000008</v>
      </c>
      <c r="P17" s="81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</row>
    <row r="18" spans="2:27" x14ac:dyDescent="0.3">
      <c r="B18" s="45"/>
      <c r="C18" s="94"/>
      <c r="D18" s="95"/>
      <c r="E18" s="14"/>
      <c r="F18" s="52"/>
      <c r="G18" s="73">
        <v>8.2049999999999998E-2</v>
      </c>
      <c r="H18" s="44">
        <v>5.0000000000000001E-3</v>
      </c>
      <c r="I18" s="43">
        <v>8.7050000000000002E-2</v>
      </c>
      <c r="J18" s="58"/>
      <c r="K18" s="54">
        <v>578660.1049609168</v>
      </c>
      <c r="L18" s="72">
        <v>19942335.955000002</v>
      </c>
      <c r="M18" s="52">
        <v>20520996.05996092</v>
      </c>
      <c r="N18" s="115">
        <v>43453</v>
      </c>
      <c r="O18" s="72">
        <v>59827007.86500001</v>
      </c>
      <c r="P18" s="81">
        <v>59827007.864999995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</row>
    <row r="19" spans="2:27" ht="15" thickBot="1" x14ac:dyDescent="0.35">
      <c r="B19" s="133" t="s">
        <v>8</v>
      </c>
      <c r="C19" s="134"/>
      <c r="D19" s="96"/>
      <c r="E19" s="97">
        <v>0</v>
      </c>
      <c r="F19" s="98">
        <v>371397763.38</v>
      </c>
      <c r="G19" s="82"/>
      <c r="H19" s="82"/>
      <c r="I19" s="82"/>
      <c r="J19" s="82"/>
      <c r="K19" s="83">
        <v>6249180.0967937335</v>
      </c>
      <c r="L19" s="83">
        <v>311570755.51499999</v>
      </c>
      <c r="M19" s="83">
        <v>317819935.6117937</v>
      </c>
      <c r="N19" s="83"/>
      <c r="O19" s="83">
        <v>59827007.86500001</v>
      </c>
      <c r="P19" s="99">
        <v>59827007.86500001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</row>
    <row r="20" spans="2:27" x14ac:dyDescent="0.3"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</row>
    <row r="21" spans="2:27" x14ac:dyDescent="0.3"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</row>
    <row r="22" spans="2:27" x14ac:dyDescent="0.3">
      <c r="B22" s="87"/>
      <c r="C22" s="87"/>
      <c r="D22" s="87"/>
      <c r="E22" s="87"/>
      <c r="F22" s="101" t="s">
        <v>14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</row>
    <row r="23" spans="2:27" ht="15" thickBot="1" x14ac:dyDescent="0.35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</row>
    <row r="24" spans="2:27" x14ac:dyDescent="0.3">
      <c r="B24" s="137" t="s">
        <v>50</v>
      </c>
      <c r="C24" s="85" t="s">
        <v>2</v>
      </c>
      <c r="D24" s="86" t="s">
        <v>2</v>
      </c>
      <c r="E24" s="86" t="s">
        <v>17</v>
      </c>
      <c r="F24" s="86" t="s">
        <v>1</v>
      </c>
      <c r="G24" s="130" t="s">
        <v>3</v>
      </c>
      <c r="H24" s="131"/>
      <c r="I24" s="132"/>
      <c r="J24" s="85" t="s">
        <v>11</v>
      </c>
      <c r="K24" s="85" t="s">
        <v>5</v>
      </c>
      <c r="L24" s="85" t="s">
        <v>6</v>
      </c>
      <c r="M24" s="85" t="s">
        <v>21</v>
      </c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</row>
    <row r="25" spans="2:27" ht="15" thickBot="1" x14ac:dyDescent="0.35">
      <c r="B25" s="138"/>
      <c r="C25" s="37" t="s">
        <v>9</v>
      </c>
      <c r="D25" s="89" t="s">
        <v>7</v>
      </c>
      <c r="E25" s="90">
        <v>43100</v>
      </c>
      <c r="F25" s="89" t="s">
        <v>48</v>
      </c>
      <c r="G25" s="91" t="s">
        <v>41</v>
      </c>
      <c r="H25" s="91" t="s">
        <v>0</v>
      </c>
      <c r="I25" s="89" t="s">
        <v>8</v>
      </c>
      <c r="J25" s="37" t="s">
        <v>16</v>
      </c>
      <c r="K25" s="102">
        <v>43465</v>
      </c>
      <c r="L25" s="102">
        <v>43465</v>
      </c>
      <c r="M25" s="92">
        <v>43465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</row>
    <row r="26" spans="2:27" x14ac:dyDescent="0.3">
      <c r="B26" s="62"/>
      <c r="C26" s="95">
        <v>43100</v>
      </c>
      <c r="D26" s="103"/>
      <c r="E26" s="61">
        <v>344570722.47000003</v>
      </c>
      <c r="F26" s="61"/>
      <c r="G26" s="22"/>
      <c r="H26" s="15"/>
      <c r="I26" s="22"/>
      <c r="J26" s="62"/>
      <c r="K26" s="63"/>
      <c r="L26" s="78"/>
      <c r="M26" s="55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</row>
    <row r="27" spans="2:27" x14ac:dyDescent="0.3">
      <c r="B27" s="58"/>
      <c r="C27" s="95"/>
      <c r="D27" s="103">
        <v>43641</v>
      </c>
      <c r="E27" s="61"/>
      <c r="F27" s="61">
        <v>1205296091.3400018</v>
      </c>
      <c r="G27" s="22">
        <v>0</v>
      </c>
      <c r="H27" s="15">
        <v>5.0000000000000001E-3</v>
      </c>
      <c r="I27" s="22">
        <v>5.0000000000000001E-3</v>
      </c>
      <c r="J27" s="62"/>
      <c r="K27" s="63">
        <v>28488097.169999998</v>
      </c>
      <c r="L27" s="61">
        <v>1149962914.6299999</v>
      </c>
      <c r="M27" s="77">
        <v>399903899.18000197</v>
      </c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</row>
    <row r="28" spans="2:27" ht="15" thickBot="1" x14ac:dyDescent="0.35">
      <c r="B28" s="58"/>
      <c r="C28" s="95"/>
      <c r="D28" s="103"/>
      <c r="E28" s="103"/>
      <c r="F28" s="61"/>
      <c r="G28" s="22"/>
      <c r="H28" s="15"/>
      <c r="I28" s="22"/>
      <c r="J28" s="62"/>
      <c r="K28" s="63"/>
      <c r="L28" s="74"/>
      <c r="M28" s="26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</row>
    <row r="29" spans="2:27" ht="15" thickBot="1" x14ac:dyDescent="0.35">
      <c r="B29" s="135" t="s">
        <v>8</v>
      </c>
      <c r="C29" s="136"/>
      <c r="D29" s="109"/>
      <c r="E29" s="110">
        <f>SUM(E26:E28)</f>
        <v>344570722.47000003</v>
      </c>
      <c r="F29" s="76">
        <f>SUM(F27:F28)</f>
        <v>1205296091.3400018</v>
      </c>
      <c r="G29" s="104"/>
      <c r="H29" s="104"/>
      <c r="I29" s="104"/>
      <c r="J29" s="104"/>
      <c r="K29" s="75">
        <f>SUM(K26:K28)</f>
        <v>28488097.169999998</v>
      </c>
      <c r="L29" s="75">
        <f>SUM(L26:L28)</f>
        <v>1149962914.6299999</v>
      </c>
      <c r="M29" s="76">
        <f>SUM(M26:M28)</f>
        <v>399903899.18000197</v>
      </c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</row>
    <row r="30" spans="2:27" x14ac:dyDescent="0.3">
      <c r="B30" s="87"/>
      <c r="C30" s="87"/>
      <c r="D30" s="87"/>
      <c r="E30" s="25"/>
      <c r="F30" s="25"/>
      <c r="G30" s="25"/>
      <c r="H30" s="25"/>
      <c r="I30" s="25"/>
      <c r="J30" s="25"/>
      <c r="K30" s="25"/>
      <c r="L30" s="25"/>
      <c r="M30" s="25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</row>
    <row r="31" spans="2:27" x14ac:dyDescent="0.3">
      <c r="B31" s="87"/>
      <c r="C31" s="87"/>
      <c r="D31" s="87"/>
      <c r="E31" s="25"/>
      <c r="F31" s="100"/>
      <c r="G31" s="87"/>
      <c r="H31" s="87"/>
      <c r="I31" s="87"/>
      <c r="J31" s="87"/>
      <c r="K31" s="25"/>
      <c r="L31" s="25"/>
      <c r="M31" s="25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</row>
    <row r="32" spans="2:27" x14ac:dyDescent="0.3">
      <c r="B32" s="87" t="s">
        <v>42</v>
      </c>
      <c r="C32" s="87"/>
      <c r="D32" s="87"/>
      <c r="E32" s="87"/>
      <c r="F32" s="100"/>
      <c r="G32" s="87"/>
      <c r="H32" s="87"/>
      <c r="I32" s="87"/>
      <c r="J32" s="87"/>
      <c r="K32" s="25"/>
      <c r="L32" s="25"/>
      <c r="M32" s="25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</row>
    <row r="33" spans="2:27" x14ac:dyDescent="0.3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</row>
    <row r="34" spans="2:27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2:27" x14ac:dyDescent="0.3">
      <c r="B35" s="87"/>
      <c r="C35" s="87"/>
      <c r="D35" s="87"/>
      <c r="E35" s="87"/>
      <c r="F35" s="101" t="s">
        <v>23</v>
      </c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</row>
    <row r="36" spans="2:27" ht="15" thickBot="1" x14ac:dyDescent="0.35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</row>
    <row r="37" spans="2:27" x14ac:dyDescent="0.3">
      <c r="B37" s="137" t="s">
        <v>50</v>
      </c>
      <c r="C37" s="85" t="s">
        <v>2</v>
      </c>
      <c r="D37" s="86" t="s">
        <v>2</v>
      </c>
      <c r="E37" s="86" t="s">
        <v>17</v>
      </c>
      <c r="F37" s="86" t="s">
        <v>1</v>
      </c>
      <c r="G37" s="130" t="s">
        <v>3</v>
      </c>
      <c r="H37" s="131"/>
      <c r="I37" s="132"/>
      <c r="J37" s="85" t="s">
        <v>11</v>
      </c>
      <c r="K37" s="85" t="s">
        <v>5</v>
      </c>
      <c r="L37" s="85" t="s">
        <v>6</v>
      </c>
      <c r="M37" s="85" t="s">
        <v>5</v>
      </c>
      <c r="N37" s="85" t="s">
        <v>6</v>
      </c>
      <c r="O37" s="85" t="s">
        <v>47</v>
      </c>
      <c r="P37" s="85" t="s">
        <v>21</v>
      </c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</row>
    <row r="38" spans="2:27" ht="15" thickBot="1" x14ac:dyDescent="0.35">
      <c r="B38" s="138"/>
      <c r="C38" s="37" t="s">
        <v>9</v>
      </c>
      <c r="D38" s="89" t="s">
        <v>7</v>
      </c>
      <c r="E38" s="90">
        <v>43100</v>
      </c>
      <c r="F38" s="89" t="s">
        <v>37</v>
      </c>
      <c r="G38" s="91" t="s">
        <v>10</v>
      </c>
      <c r="H38" s="91" t="s">
        <v>0</v>
      </c>
      <c r="I38" s="89" t="s">
        <v>8</v>
      </c>
      <c r="J38" s="37"/>
      <c r="K38" s="37" t="s">
        <v>43</v>
      </c>
      <c r="L38" s="37" t="s">
        <v>43</v>
      </c>
      <c r="M38" s="37">
        <v>2018</v>
      </c>
      <c r="N38" s="37">
        <v>2018</v>
      </c>
      <c r="O38" s="92"/>
      <c r="P38" s="92">
        <v>43465</v>
      </c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</row>
    <row r="39" spans="2:27" s="79" customFormat="1" x14ac:dyDescent="0.3">
      <c r="B39" s="16">
        <v>1</v>
      </c>
      <c r="C39" s="94">
        <v>43069</v>
      </c>
      <c r="D39" s="95">
        <v>43112</v>
      </c>
      <c r="E39" s="52">
        <v>100000000</v>
      </c>
      <c r="F39" s="52"/>
      <c r="G39" s="22">
        <v>7.3825000000000002E-2</v>
      </c>
      <c r="H39" s="44">
        <v>7.4999999999999997E-3</v>
      </c>
      <c r="I39" s="43">
        <v>8.1325000000000008E-2</v>
      </c>
      <c r="J39" s="58" t="s">
        <v>38</v>
      </c>
      <c r="K39" s="54">
        <v>700298.61111111124</v>
      </c>
      <c r="L39" s="52"/>
      <c r="M39" s="54"/>
      <c r="N39" s="52"/>
      <c r="O39" s="34"/>
      <c r="P39" s="54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</row>
    <row r="40" spans="2:27" s="79" customFormat="1" x14ac:dyDescent="0.3">
      <c r="B40" s="16"/>
      <c r="C40" s="94"/>
      <c r="D40" s="95"/>
      <c r="E40" s="52"/>
      <c r="F40" s="52"/>
      <c r="G40" s="22">
        <v>7.6241000000000003E-2</v>
      </c>
      <c r="H40" s="44">
        <v>7.4999999999999997E-3</v>
      </c>
      <c r="I40" s="43">
        <v>8.374100000000001E-2</v>
      </c>
      <c r="J40" s="58"/>
      <c r="K40" s="54">
        <v>279136.66666666669</v>
      </c>
      <c r="L40" s="52">
        <v>100000000</v>
      </c>
      <c r="M40" s="54"/>
      <c r="N40" s="52"/>
      <c r="O40" s="120">
        <v>43112</v>
      </c>
      <c r="P40" s="117">
        <v>0</v>
      </c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</row>
    <row r="41" spans="2:27" s="79" customFormat="1" x14ac:dyDescent="0.3">
      <c r="B41" s="16">
        <v>2</v>
      </c>
      <c r="C41" s="94">
        <v>43089</v>
      </c>
      <c r="D41" s="95">
        <v>43209</v>
      </c>
      <c r="E41" s="52">
        <v>200000000</v>
      </c>
      <c r="F41" s="52"/>
      <c r="G41" s="22">
        <v>7.6004000000000002E-2</v>
      </c>
      <c r="H41" s="44">
        <v>7.4999999999999997E-3</v>
      </c>
      <c r="I41" s="43">
        <v>8.3503999999999995E-2</v>
      </c>
      <c r="J41" s="58" t="s">
        <v>39</v>
      </c>
      <c r="K41" s="54">
        <v>510302.22222222219</v>
      </c>
      <c r="L41" s="52"/>
      <c r="M41" s="54"/>
      <c r="N41" s="52"/>
      <c r="O41" s="59"/>
      <c r="P41" s="54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2:27" s="79" customFormat="1" x14ac:dyDescent="0.3">
      <c r="B42" s="16"/>
      <c r="C42" s="95"/>
      <c r="D42" s="95"/>
      <c r="E42" s="52"/>
      <c r="F42" s="52"/>
      <c r="G42" s="22">
        <v>7.6241000000000003E-2</v>
      </c>
      <c r="H42" s="44">
        <v>7.4999999999999997E-3</v>
      </c>
      <c r="I42" s="43">
        <v>8.374100000000001E-2</v>
      </c>
      <c r="J42" s="58"/>
      <c r="K42" s="54">
        <v>1442206.1111111112</v>
      </c>
      <c r="L42" s="52"/>
      <c r="M42" s="54"/>
      <c r="N42" s="52"/>
      <c r="O42" s="34"/>
      <c r="P42" s="54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2:27" s="79" customFormat="1" x14ac:dyDescent="0.3">
      <c r="B43" s="16"/>
      <c r="C43" s="105"/>
      <c r="D43" s="105"/>
      <c r="E43" s="14"/>
      <c r="F43" s="105"/>
      <c r="G43" s="22">
        <v>7.6624999999999999E-2</v>
      </c>
      <c r="H43" s="44">
        <v>7.4999999999999997E-3</v>
      </c>
      <c r="I43" s="22">
        <v>8.4125000000000005E-2</v>
      </c>
      <c r="J43" s="106"/>
      <c r="K43" s="54">
        <v>1308611.111111111</v>
      </c>
      <c r="L43" s="14"/>
      <c r="M43" s="54"/>
      <c r="N43" s="14"/>
      <c r="O43" s="34"/>
      <c r="P43" s="54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2:27" s="79" customFormat="1" x14ac:dyDescent="0.3">
      <c r="B44" s="16"/>
      <c r="C44" s="94"/>
      <c r="D44" s="95"/>
      <c r="E44" s="14"/>
      <c r="F44" s="105"/>
      <c r="G44" s="22">
        <v>7.8314999999999996E-2</v>
      </c>
      <c r="H44" s="44">
        <v>7.4999999999999997E-3</v>
      </c>
      <c r="I44" s="22">
        <v>8.5815000000000002E-2</v>
      </c>
      <c r="J44" s="107"/>
      <c r="K44" s="54">
        <v>1477925</v>
      </c>
      <c r="L44" s="14"/>
      <c r="M44" s="54"/>
      <c r="N44" s="14"/>
      <c r="O44" s="55"/>
      <c r="P44" s="54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</row>
    <row r="45" spans="2:27" s="79" customFormat="1" x14ac:dyDescent="0.3">
      <c r="B45" s="16"/>
      <c r="C45" s="94"/>
      <c r="D45" s="95"/>
      <c r="E45" s="103"/>
      <c r="F45" s="56"/>
      <c r="G45" s="22">
        <v>7.8482999999999997E-2</v>
      </c>
      <c r="H45" s="44">
        <v>7.4999999999999997E-3</v>
      </c>
      <c r="I45" s="22">
        <v>8.5983000000000004E-2</v>
      </c>
      <c r="J45" s="16"/>
      <c r="K45" s="54">
        <v>907598.33333333337</v>
      </c>
      <c r="L45" s="14">
        <v>200000000</v>
      </c>
      <c r="M45" s="54"/>
      <c r="N45" s="14"/>
      <c r="O45" s="120">
        <v>43209</v>
      </c>
      <c r="P45" s="117">
        <v>0</v>
      </c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2:27" s="79" customFormat="1" x14ac:dyDescent="0.3">
      <c r="B46" s="16">
        <v>1</v>
      </c>
      <c r="C46" s="94">
        <v>43209</v>
      </c>
      <c r="D46" s="95">
        <v>43238</v>
      </c>
      <c r="E46" s="14"/>
      <c r="F46" s="14">
        <v>30000000</v>
      </c>
      <c r="G46" s="22">
        <v>7.8350000000000003E-2</v>
      </c>
      <c r="H46" s="44">
        <v>7.4999999999999997E-3</v>
      </c>
      <c r="I46" s="22">
        <v>8.585000000000001E-2</v>
      </c>
      <c r="J46" s="16" t="s">
        <v>25</v>
      </c>
      <c r="K46" s="21"/>
      <c r="L46" s="14"/>
      <c r="M46" s="21">
        <v>78695.833333333343</v>
      </c>
      <c r="N46" s="14"/>
      <c r="O46" s="120">
        <v>43220</v>
      </c>
      <c r="P46" s="2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2:27" s="79" customFormat="1" x14ac:dyDescent="0.3">
      <c r="B47" s="16"/>
      <c r="C47" s="94"/>
      <c r="D47" s="95"/>
      <c r="E47" s="14"/>
      <c r="F47" s="14"/>
      <c r="G47" s="22">
        <v>7.8454999999999997E-2</v>
      </c>
      <c r="H47" s="44">
        <v>7.4999999999999997E-3</v>
      </c>
      <c r="I47" s="22">
        <v>8.5955000000000004E-2</v>
      </c>
      <c r="J47" s="16"/>
      <c r="K47" s="21"/>
      <c r="L47" s="14"/>
      <c r="M47" s="21">
        <v>128932.5</v>
      </c>
      <c r="N47" s="14">
        <v>30000000</v>
      </c>
      <c r="O47" s="120">
        <v>43238</v>
      </c>
      <c r="P47" s="117">
        <v>0</v>
      </c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2:27" s="79" customFormat="1" x14ac:dyDescent="0.3">
      <c r="B48" s="16">
        <v>2</v>
      </c>
      <c r="C48" s="94">
        <v>43314</v>
      </c>
      <c r="D48" s="95">
        <v>43343</v>
      </c>
      <c r="E48" s="14"/>
      <c r="F48" s="14">
        <v>150000000</v>
      </c>
      <c r="G48" s="22">
        <v>8.1000000000000003E-2</v>
      </c>
      <c r="H48" s="44">
        <v>7.4999999999999997E-3</v>
      </c>
      <c r="I48" s="22">
        <v>8.8499999999999995E-2</v>
      </c>
      <c r="J48" s="16" t="s">
        <v>25</v>
      </c>
      <c r="K48" s="21"/>
      <c r="L48" s="14"/>
      <c r="M48" s="21">
        <v>1069375</v>
      </c>
      <c r="N48" s="14">
        <v>150000000</v>
      </c>
      <c r="O48" s="120">
        <v>43343</v>
      </c>
      <c r="P48" s="117">
        <v>0</v>
      </c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2:27" s="79" customFormat="1" x14ac:dyDescent="0.3">
      <c r="B49" s="45">
        <v>3</v>
      </c>
      <c r="C49" s="94">
        <v>43343</v>
      </c>
      <c r="D49" s="95">
        <v>43363</v>
      </c>
      <c r="E49" s="103"/>
      <c r="F49" s="14">
        <v>120000000</v>
      </c>
      <c r="G49" s="22">
        <v>8.1100000000000005E-2</v>
      </c>
      <c r="H49" s="15">
        <v>7.4999999999999997E-3</v>
      </c>
      <c r="I49" s="22">
        <v>8.8600000000000012E-2</v>
      </c>
      <c r="J49" s="16" t="s">
        <v>40</v>
      </c>
      <c r="K49" s="21"/>
      <c r="L49" s="14"/>
      <c r="M49" s="21">
        <v>590666.66666666674</v>
      </c>
      <c r="N49" s="14">
        <v>120000000</v>
      </c>
      <c r="O49" s="120">
        <v>43363</v>
      </c>
      <c r="P49" s="117">
        <v>0</v>
      </c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2:27" s="79" customFormat="1" x14ac:dyDescent="0.3">
      <c r="B50" s="45">
        <v>4</v>
      </c>
      <c r="C50" s="94">
        <v>43390</v>
      </c>
      <c r="D50" s="95">
        <v>43480</v>
      </c>
      <c r="E50" s="103"/>
      <c r="F50" s="14">
        <v>60000000</v>
      </c>
      <c r="G50" s="22">
        <v>8.1199999999999994E-2</v>
      </c>
      <c r="H50" s="15">
        <v>7.4999999999999997E-3</v>
      </c>
      <c r="I50" s="22">
        <v>8.8700000000000001E-2</v>
      </c>
      <c r="J50" s="16" t="s">
        <v>12</v>
      </c>
      <c r="K50" s="118" t="s">
        <v>49</v>
      </c>
      <c r="L50" s="14"/>
      <c r="M50" s="21">
        <v>206966.66666666669</v>
      </c>
      <c r="N50" s="14"/>
      <c r="O50" s="120">
        <v>43404</v>
      </c>
      <c r="P50" s="117">
        <v>0</v>
      </c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</row>
    <row r="51" spans="2:27" s="79" customFormat="1" x14ac:dyDescent="0.3">
      <c r="B51" s="45"/>
      <c r="C51" s="94"/>
      <c r="D51" s="95"/>
      <c r="E51" s="103"/>
      <c r="F51" s="14"/>
      <c r="G51" s="22">
        <v>8.1539E-2</v>
      </c>
      <c r="H51" s="15">
        <v>7.4999999999999997E-3</v>
      </c>
      <c r="I51" s="22">
        <v>8.9039000000000007E-2</v>
      </c>
      <c r="J51" s="16"/>
      <c r="K51" s="21"/>
      <c r="L51" s="14"/>
      <c r="M51" s="21">
        <v>341316.16666666669</v>
      </c>
      <c r="N51" s="14">
        <v>60000000</v>
      </c>
      <c r="O51" s="120">
        <v>43427</v>
      </c>
      <c r="P51" s="2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</row>
    <row r="52" spans="2:27" s="79" customFormat="1" x14ac:dyDescent="0.3">
      <c r="B52" s="45">
        <v>5</v>
      </c>
      <c r="C52" s="94">
        <v>43403</v>
      </c>
      <c r="D52" s="95">
        <v>43523</v>
      </c>
      <c r="E52" s="103"/>
      <c r="F52" s="14">
        <v>60000000</v>
      </c>
      <c r="G52" s="22">
        <v>8.1214999999999996E-2</v>
      </c>
      <c r="H52" s="15">
        <v>7.4999999999999997E-3</v>
      </c>
      <c r="I52" s="22">
        <v>8.8714999999999988E-2</v>
      </c>
      <c r="J52" s="16"/>
      <c r="K52" s="118" t="s">
        <v>49</v>
      </c>
      <c r="L52" s="14"/>
      <c r="M52" s="21">
        <v>14785.83333333333</v>
      </c>
      <c r="N52" s="14"/>
      <c r="O52" s="120">
        <v>43404</v>
      </c>
      <c r="P52" s="117">
        <v>0</v>
      </c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2:27" s="79" customFormat="1" x14ac:dyDescent="0.3">
      <c r="B53" s="45"/>
      <c r="C53" s="94"/>
      <c r="D53" s="95"/>
      <c r="E53" s="103"/>
      <c r="F53" s="14"/>
      <c r="G53" s="22">
        <v>8.1539E-2</v>
      </c>
      <c r="H53" s="15">
        <v>7.4999999999999997E-3</v>
      </c>
      <c r="I53" s="22">
        <v>8.9039000000000007E-2</v>
      </c>
      <c r="J53" s="16"/>
      <c r="K53" s="21"/>
      <c r="L53" s="14"/>
      <c r="M53" s="21">
        <v>341316.16666666669</v>
      </c>
      <c r="N53" s="14">
        <v>60000000</v>
      </c>
      <c r="O53" s="120">
        <v>43427</v>
      </c>
      <c r="P53" s="2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2:27" s="79" customFormat="1" ht="15" thickBot="1" x14ac:dyDescent="0.35">
      <c r="B54" s="133" t="s">
        <v>8</v>
      </c>
      <c r="C54" s="134"/>
      <c r="D54" s="96"/>
      <c r="E54" s="108">
        <v>300000000</v>
      </c>
      <c r="F54" s="98">
        <v>420000000</v>
      </c>
      <c r="G54" s="82"/>
      <c r="H54" s="82"/>
      <c r="I54" s="82"/>
      <c r="J54" s="82"/>
      <c r="K54" s="108">
        <v>6626078.055555555</v>
      </c>
      <c r="L54" s="108">
        <v>300000000</v>
      </c>
      <c r="M54" s="83">
        <v>2772054.8333333335</v>
      </c>
      <c r="N54" s="83">
        <v>420000000</v>
      </c>
      <c r="O54" s="99">
        <v>346316</v>
      </c>
      <c r="P54" s="119">
        <v>0</v>
      </c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2:27" s="79" customFormat="1" x14ac:dyDescent="0.3">
      <c r="B55" s="112"/>
      <c r="C55" s="113"/>
      <c r="D55" s="113"/>
      <c r="E55" s="114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2:27" s="79" customFormat="1" x14ac:dyDescent="0.3">
      <c r="B56" s="112"/>
      <c r="C56" s="113"/>
      <c r="D56" s="113"/>
      <c r="E56" s="114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2:27" s="79" customFormat="1" x14ac:dyDescent="0.3">
      <c r="B57" s="112"/>
      <c r="C57" s="113"/>
      <c r="D57" s="113"/>
      <c r="E57" s="114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2:27" s="79" customFormat="1" x14ac:dyDescent="0.3">
      <c r="B58" s="112"/>
      <c r="C58" s="113"/>
      <c r="D58" s="113"/>
      <c r="E58" s="114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2:27" s="79" customFormat="1" x14ac:dyDescent="0.3">
      <c r="B59" s="112"/>
      <c r="C59" s="113"/>
      <c r="D59" s="113"/>
      <c r="E59" s="114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2:27" s="79" customFormat="1" x14ac:dyDescent="0.3">
      <c r="B60" s="112"/>
      <c r="C60" s="113"/>
      <c r="D60" s="113"/>
      <c r="E60" s="114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2:27" s="79" customFormat="1" x14ac:dyDescent="0.3">
      <c r="B61" s="112"/>
      <c r="C61" s="113"/>
      <c r="D61" s="113"/>
      <c r="E61" s="114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2:27" s="79" customFormat="1" x14ac:dyDescent="0.3">
      <c r="B62" s="112"/>
      <c r="C62" s="113"/>
      <c r="D62" s="113"/>
      <c r="E62" s="114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2:27" s="79" customFormat="1" x14ac:dyDescent="0.3">
      <c r="B63" s="112"/>
      <c r="C63" s="113"/>
      <c r="D63" s="113"/>
      <c r="E63" s="114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2:27" s="79" customFormat="1" x14ac:dyDescent="0.3">
      <c r="B64" s="112"/>
      <c r="C64" s="113"/>
      <c r="D64" s="113"/>
      <c r="E64" s="114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2:27" s="79" customFormat="1" x14ac:dyDescent="0.3">
      <c r="B65" s="112"/>
      <c r="C65" s="113"/>
      <c r="D65" s="113"/>
      <c r="E65" s="114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2:27" x14ac:dyDescent="0.3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</row>
    <row r="67" spans="2:27" x14ac:dyDescent="0.3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</row>
  </sheetData>
  <mergeCells count="11">
    <mergeCell ref="O7:O8"/>
    <mergeCell ref="M7:M8"/>
    <mergeCell ref="N7:N8"/>
    <mergeCell ref="G37:I37"/>
    <mergeCell ref="B54:C54"/>
    <mergeCell ref="G7:I7"/>
    <mergeCell ref="B19:C19"/>
    <mergeCell ref="G24:I24"/>
    <mergeCell ref="B29:C29"/>
    <mergeCell ref="B24:B25"/>
    <mergeCell ref="B37:B38"/>
  </mergeCells>
  <pageMargins left="0" right="0" top="0.35433070866141736" bottom="0.15748031496062992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PRESTAMOS FONDEO 2016</vt:lpstr>
      <vt:lpstr>PRESTAMOS FONDEO 2017</vt:lpstr>
      <vt:lpstr>PRESTAMOS FONDEO 2018</vt:lpstr>
    </vt:vector>
  </TitlesOfParts>
  <Company>FIFOMI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Graciela Camargo Nava</dc:creator>
  <cp:lastModifiedBy>Alfonso del C. López López</cp:lastModifiedBy>
  <cp:lastPrinted>2019-01-19T01:25:49Z</cp:lastPrinted>
  <dcterms:created xsi:type="dcterms:W3CDTF">2012-06-11T23:26:20Z</dcterms:created>
  <dcterms:modified xsi:type="dcterms:W3CDTF">2019-01-19T03:45:21Z</dcterms:modified>
</cp:coreProperties>
</file>